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- III 2024.god" sheetId="1" r:id="rId1"/>
    <sheet name="FIN.IZV. 31.03.24" sheetId="2" r:id="rId2"/>
  </sheets>
  <definedNames/>
  <calcPr fullCalcOnLoad="1"/>
</workbook>
</file>

<file path=xl/sharedStrings.xml><?xml version="1.0" encoding="utf-8"?>
<sst xmlns="http://schemas.openxmlformats.org/spreadsheetml/2006/main" count="199" uniqueCount="178">
  <si>
    <t>и-иии</t>
  </si>
  <si>
    <t>ИНСТИТУТ ЗА ПЛУЋНЕ БОЛЕСТИ ВОЈВОДИНЕ
СРЕМСКА КАМЕНИЦА</t>
  </si>
  <si>
    <t>ФИНАНСИЈСКИ ИЗВЕШТАЈ   ПО НАМЕНАМА   ЗА ПЕРИОД   ОД  01.01.  ДО 31.03.2024. ГОДИНЕ</t>
  </si>
  <si>
    <t xml:space="preserve">  ПО  ГОТОВИНСКОЈ ОСНОВИ - ОБРАЗАЦ 5</t>
  </si>
  <si>
    <t xml:space="preserve">                       П Р И Х О Д И    ЈАНУАР - МАРТ 2024.</t>
  </si>
  <si>
    <t>( У хиљадама динара)</t>
  </si>
  <si>
    <t>АОП</t>
  </si>
  <si>
    <t>К О Н Т О</t>
  </si>
  <si>
    <t>Н А З И В</t>
  </si>
  <si>
    <t>извршење
2015</t>
  </si>
  <si>
    <t>план 
2016</t>
  </si>
  <si>
    <t>ИЗНОС ОСТВАРЕНИХ ПРИХОДА И ПРИМАЊА   2024. ГОД.</t>
  </si>
  <si>
    <t>УКУПНО 2024
од 6 до 11</t>
  </si>
  <si>
    <t>РЕПУБЛИКА</t>
  </si>
  <si>
    <t>АП 
ВОЈВОДИНА</t>
  </si>
  <si>
    <t>ОПШТИНА</t>
  </si>
  <si>
    <t>РФЗО</t>
  </si>
  <si>
    <t>ДОНАЦИЈЕ</t>
  </si>
  <si>
    <t>СОПСТВЕНИ
 ИЗВОРИ</t>
  </si>
  <si>
    <t>5=(6+7+8+9+10+11)</t>
  </si>
  <si>
    <t>Текући трансфери од других нивоа власти</t>
  </si>
  <si>
    <t>Капитални трансфери од других нивоа власти</t>
  </si>
  <si>
    <t>ТРАНСФЕРИ ОД ДРУГИХ НИВОА ВЛАСТИ (5067 + 5068)</t>
  </si>
  <si>
    <t>ПРИХОДИ ОД ИМОВИНЕ
 -имаоцима полисе осигурања  (ДДОР)</t>
  </si>
  <si>
    <t>СОПСТВЕНИ ПРИХОДИ</t>
  </si>
  <si>
    <t>ДОНАЦИЈЕ -од физичких и правних лица</t>
  </si>
  <si>
    <t>Боловања ,породуље,инвалиди</t>
  </si>
  <si>
    <t>Боловања ,породуље,инвалиди 2019</t>
  </si>
  <si>
    <t xml:space="preserve"> БОЛОВАЊА,ПОРОДИЉЕ, ИНВАЛИД</t>
  </si>
  <si>
    <t xml:space="preserve">РФЗО  </t>
  </si>
  <si>
    <t>Партиципација</t>
  </si>
  <si>
    <t>УКУПНО РФЗО</t>
  </si>
  <si>
    <t xml:space="preserve"> ПРИХОДИ УКУПНО:</t>
  </si>
  <si>
    <t>Примања од продаје имовине</t>
  </si>
  <si>
    <t>УКУПНО ПРИМАЊА (7+8)</t>
  </si>
  <si>
    <t>%   учешћа у укупним приходима</t>
  </si>
  <si>
    <t>РАСХОДИ    ЈАНУАР -  МАРТ   2024. ГОД.</t>
  </si>
  <si>
    <t>И  З  Н  О  С  ИЗБРШЕНИХ РАСХОДА И ИЗДАТАКА 2024 ГОД.</t>
  </si>
  <si>
    <t>УКУПНО 2015
од 8 до 14</t>
  </si>
  <si>
    <t xml:space="preserve">Плата     бруто        </t>
  </si>
  <si>
    <t>Допринос за пензијско и инвал. осигурање</t>
  </si>
  <si>
    <t>Допринос за здравствено осигурање</t>
  </si>
  <si>
    <t>Допринос за незапосленост</t>
  </si>
  <si>
    <t xml:space="preserve">ПЛАТЕ     УКУПНО :    </t>
  </si>
  <si>
    <t xml:space="preserve">Превоз - маркице                 </t>
  </si>
  <si>
    <t xml:space="preserve">Превоз  - готовина                </t>
  </si>
  <si>
    <t xml:space="preserve">ПРЕВОЗ -УКУПНО                 </t>
  </si>
  <si>
    <t>НАКНАДЕ ЗА  БОЛОВАЊЕ И ИНВАЛИДЕ</t>
  </si>
  <si>
    <t>Електрична енергија</t>
  </si>
  <si>
    <t>Гас</t>
  </si>
  <si>
    <t>Централно грејање</t>
  </si>
  <si>
    <t>Бензин</t>
  </si>
  <si>
    <t>Лож уље</t>
  </si>
  <si>
    <t xml:space="preserve">ЕНЕРГЕНТИ           </t>
  </si>
  <si>
    <t>део
5237</t>
  </si>
  <si>
    <t>део
 4268</t>
  </si>
  <si>
    <t>ИСХРАНА   - вода</t>
  </si>
  <si>
    <t xml:space="preserve">ИСХРАНА   -ентерална исхрана - </t>
  </si>
  <si>
    <t>ИСХРАНА   -ОБРОЦИ</t>
  </si>
  <si>
    <t>део 4268</t>
  </si>
  <si>
    <t xml:space="preserve">ИСХРАНА  </t>
  </si>
  <si>
    <t>СПЕЦИФИКАЦИЈА МЕД.МАТЕРИЈАЛА</t>
  </si>
  <si>
    <t xml:space="preserve">071_Лекови са листе      </t>
  </si>
  <si>
    <t>958_Лекови - ван листе лекова</t>
  </si>
  <si>
    <t>926_Лекови бан листе  - за ретке туморе</t>
  </si>
  <si>
    <t>920_Лекови бан листе  - за УРОЂЕНЕ БОЛ.</t>
  </si>
  <si>
    <t xml:space="preserve">073_Цитосттици  Б- листа            </t>
  </si>
  <si>
    <t xml:space="preserve">074_Цитостатици са Ц листе      </t>
  </si>
  <si>
    <t xml:space="preserve">076_Крв   и продукти крви                         </t>
  </si>
  <si>
    <t xml:space="preserve">085_Санитетски  и ост.медицински материјал       </t>
  </si>
  <si>
    <t xml:space="preserve">085_ Санитетски ЦЈН      </t>
  </si>
  <si>
    <t xml:space="preserve">     Санитетски материјал   -КОМ</t>
  </si>
  <si>
    <t xml:space="preserve">084_Уградни материјал            </t>
  </si>
  <si>
    <t>082_Стент</t>
  </si>
  <si>
    <t>080_Материјал за дијализу</t>
  </si>
  <si>
    <t>07Е_Санитетски мат. -остали _СМ00003 мат.трошак</t>
  </si>
  <si>
    <t>07Е_Хемикалије и раствори</t>
  </si>
  <si>
    <t>07Е_Остали мед.материјал (крв и јаја - за  микробиологију)</t>
  </si>
  <si>
    <t>МЕДИЦИНСКИ МАТЕРИЈАЛИ:</t>
  </si>
  <si>
    <t>Поклони за децу</t>
  </si>
  <si>
    <t>Отпремнина</t>
  </si>
  <si>
    <t>Помоћ у случ. Смрти чл.пород.</t>
  </si>
  <si>
    <t>Солидарна пом. Рођење детета</t>
  </si>
  <si>
    <t>Солидарна пом. -случај дуже бол.</t>
  </si>
  <si>
    <t>Једнократна новчана помоћ запосл.</t>
  </si>
  <si>
    <t>Јубиларне награде</t>
  </si>
  <si>
    <t>Управни и надзорни одбор  - запослени</t>
  </si>
  <si>
    <t xml:space="preserve">Платви промет </t>
  </si>
  <si>
    <t>Комуналне услуге (вода,одвоз отпада,димљач., ппз и фто, услуге чишћења)</t>
  </si>
  <si>
    <t>Услуге  комуникација _телефони ., птт</t>
  </si>
  <si>
    <t>Трошкови осигурање</t>
  </si>
  <si>
    <t>Закуп имовинеи опреме</t>
  </si>
  <si>
    <t>Остали непоменути трошкови</t>
  </si>
  <si>
    <t>Службена пут у земљи</t>
  </si>
  <si>
    <t>Службена пут у иностр.</t>
  </si>
  <si>
    <t>Остали трошкови-транспорт.</t>
  </si>
  <si>
    <t>Компјутерске услуге</t>
  </si>
  <si>
    <t>Услуге образовања - специјализације и остало</t>
  </si>
  <si>
    <t>Услуге информисања _ огласи за јавне набавке</t>
  </si>
  <si>
    <t>Стручне услуге - адвокат, управни и надзорни не запослени чланови, Општина Н.Бечеј</t>
  </si>
  <si>
    <t>4235  **</t>
  </si>
  <si>
    <t>Стручне услуге _ ИСО, акредитација</t>
  </si>
  <si>
    <t>Стручне усл.- Ауторски Пројекат раног откривања рака плућа</t>
  </si>
  <si>
    <t>ПРАЊЕ ВЕША</t>
  </si>
  <si>
    <t>Репрезентација</t>
  </si>
  <si>
    <t xml:space="preserve">Остале опште усл. -уг.оделу-Обрадовић. </t>
  </si>
  <si>
    <t>Медицинске услуге -интерне, хитна -Јавно здр., услуге по уговору -трансфузија</t>
  </si>
  <si>
    <t>Остале спец.услуге, оштрач. штампа израда кључ...</t>
  </si>
  <si>
    <t>Текуће поправке и одржавање зграда и објеката</t>
  </si>
  <si>
    <t>Текуће поправке и одржавање опреме</t>
  </si>
  <si>
    <t xml:space="preserve">Канц.мат, радна униформе </t>
  </si>
  <si>
    <t>4263   **</t>
  </si>
  <si>
    <t>Материјал за образовање</t>
  </si>
  <si>
    <t>Материјал за саобраћај - енергент</t>
  </si>
  <si>
    <t>4265   **</t>
  </si>
  <si>
    <t>Материјал за очување живот.средине</t>
  </si>
  <si>
    <t>Материјали за одржавање хигијене и угоститељство</t>
  </si>
  <si>
    <t>Материјал за посебне намене( Технички  мат, резербни делови)</t>
  </si>
  <si>
    <t>Негативне курсне разлике</t>
  </si>
  <si>
    <t>Таксе које проистичу из задуживања</t>
  </si>
  <si>
    <t>Остали текући трансфери -  инвалиди</t>
  </si>
  <si>
    <t>Остали порези пдв - регистрација возила</t>
  </si>
  <si>
    <t>Обавезне таксе -узпи</t>
  </si>
  <si>
    <t xml:space="preserve">Новчане казне и пенали  по  судским .реш.
</t>
  </si>
  <si>
    <t>Новчане казне суд.реш. -</t>
  </si>
  <si>
    <t>Новчане казне -камате-суд.реш - запосл. УЗП-и јубиларне наг,</t>
  </si>
  <si>
    <t>Амортизација</t>
  </si>
  <si>
    <t>ОСТАЛИ ТРОШКОВИ И ОСТ.МАТЕРИЈАЛИ</t>
  </si>
  <si>
    <t>УКУПНО РАСХОДИ :</t>
  </si>
  <si>
    <t>КАП..ОДРЖ. ОБЈЕКТА-ЧИЛЕРИ</t>
  </si>
  <si>
    <t xml:space="preserve">КАП..ОДРЖ. ОБЈЕКТА-РЕКОНС. - Одељења </t>
  </si>
  <si>
    <t>Капитално одржавање зграда и објеката</t>
  </si>
  <si>
    <t>пројектна док.</t>
  </si>
  <si>
    <t>Административна опрема</t>
  </si>
  <si>
    <t>Медицинска и лабораторијска опрема</t>
  </si>
  <si>
    <t>УКУПНО ИЗДАЦИ ЗА ОСНОВ. СРЕД.</t>
  </si>
  <si>
    <t>РАСХОДИ  И ИЗДАЦИ = ( АОП  5173+5341)</t>
  </si>
  <si>
    <t>УКУПНО ПРИМАЊА= (АОП 5001)</t>
  </si>
  <si>
    <t>РАЗЛИКА (+/ -) БУЏЕТСКИ ДЕФИЦИТ</t>
  </si>
  <si>
    <t>КОРЕКЦИЈА БУЏЕТСКОГ ДЕФИЦИТА - покриће из вишка прихода из 2020.године</t>
  </si>
  <si>
    <t>КОРИГОВАНИ БУЏЕТСКИ СУФИЦИТ</t>
  </si>
  <si>
    <t>Финансиско  рачуноводствена служба</t>
  </si>
  <si>
    <t>Дана, 15.04.2024.године</t>
  </si>
  <si>
    <t>ФИНАНСИЈСКИ ИЗВЕШТАЈ ЗА ПЕРИОД  од 01.01.до 31.03.2024.године</t>
  </si>
  <si>
    <t>ПО ГОТОВИНСКОЈ ОСНОВИ</t>
  </si>
  <si>
    <t>у динарима</t>
  </si>
  <si>
    <t>Бр.</t>
  </si>
  <si>
    <t>Опис</t>
  </si>
  <si>
    <t>ИЗНОС</t>
  </si>
  <si>
    <t>учешће</t>
  </si>
  <si>
    <t>I</t>
  </si>
  <si>
    <t>ПРИХОДИ</t>
  </si>
  <si>
    <t>%</t>
  </si>
  <si>
    <t>Приходи од имовине - ДДОР-премија осигурања</t>
  </si>
  <si>
    <t>Приходи од од продаје добара и услуга- сопствени</t>
  </si>
  <si>
    <t>Текући добровољни трансфери- донације</t>
  </si>
  <si>
    <t>Трансфери између буџ. корисника- РФЗО-боловање</t>
  </si>
  <si>
    <t>Трансфери између буџ. корисника- РФЗО</t>
  </si>
  <si>
    <t xml:space="preserve">Текући трансфери од АПВ </t>
  </si>
  <si>
    <t>Капитални трансфери од др ниво власти - УКУ</t>
  </si>
  <si>
    <t>1.  УКУПНО ПРИХОДИ  I</t>
  </si>
  <si>
    <t>II</t>
  </si>
  <si>
    <t>РАСХОДИ</t>
  </si>
  <si>
    <t>Плате са доприносима</t>
  </si>
  <si>
    <t>Превоз</t>
  </si>
  <si>
    <t>Енергенти</t>
  </si>
  <si>
    <t>Исхрана пацијената</t>
  </si>
  <si>
    <t>Медицински материјали - лекови и санитетски материјал</t>
  </si>
  <si>
    <t>Остали трошкови и остали материјали,</t>
  </si>
  <si>
    <t xml:space="preserve">Укупно   II   </t>
  </si>
  <si>
    <t>III</t>
  </si>
  <si>
    <t>ИЗДАЦИ ЗА ОСНОВНА СРЕДСТВА</t>
  </si>
  <si>
    <t>Капитално одржавање</t>
  </si>
  <si>
    <t xml:space="preserve">Административна опрема </t>
  </si>
  <si>
    <t xml:space="preserve">Медицинска и лабораторијска опрема </t>
  </si>
  <si>
    <t>Укупно  III</t>
  </si>
  <si>
    <t>2.  УКУПНО ИСПЛАЋЕНИ РАСХОДИ И ИЗДАЦИ</t>
  </si>
  <si>
    <t>БУЏЕТСКИ   ДЕФИЦИТ   ( 1 - 2 )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</si>
</sst>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"/>
    <numFmt numFmtId="168" formatCode="#,##0"/>
    <numFmt numFmtId="169" formatCode="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color indexed="3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sz val="10"/>
      <color indexed="30"/>
      <name val="Arial Narrow"/>
      <family val="2"/>
    </font>
    <font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2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/>
    </xf>
    <xf numFmtId="164" fontId="6" fillId="0" borderId="0" xfId="0" applyFont="1" applyFill="1" applyAlignment="1">
      <alignment vertical="center"/>
    </xf>
    <xf numFmtId="164" fontId="4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center" wrapText="1"/>
    </xf>
    <xf numFmtId="164" fontId="8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/>
    </xf>
    <xf numFmtId="164" fontId="9" fillId="0" borderId="0" xfId="0" applyFont="1" applyFill="1" applyAlignment="1">
      <alignment/>
    </xf>
    <xf numFmtId="166" fontId="8" fillId="2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right"/>
    </xf>
    <xf numFmtId="164" fontId="10" fillId="0" borderId="0" xfId="0" applyFont="1" applyFill="1" applyAlignment="1">
      <alignment/>
    </xf>
    <xf numFmtId="164" fontId="4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/>
    </xf>
    <xf numFmtId="164" fontId="4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/>
    </xf>
    <xf numFmtId="165" fontId="11" fillId="2" borderId="0" xfId="0" applyNumberFormat="1" applyFont="1" applyFill="1" applyBorder="1" applyAlignment="1">
      <alignment/>
    </xf>
    <xf numFmtId="164" fontId="12" fillId="3" borderId="2" xfId="0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 horizontal="left" vertical="center"/>
    </xf>
    <xf numFmtId="164" fontId="3" fillId="3" borderId="2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 applyAlignment="1">
      <alignment horizontal="center"/>
    </xf>
    <xf numFmtId="164" fontId="6" fillId="0" borderId="5" xfId="27" applyFont="1" applyBorder="1" applyAlignment="1">
      <alignment horizontal="center" vertical="center" wrapText="1"/>
      <protection/>
    </xf>
    <xf numFmtId="164" fontId="6" fillId="0" borderId="6" xfId="27" applyFont="1" applyBorder="1" applyAlignment="1">
      <alignment horizontal="center" vertical="center" wrapText="1"/>
      <protection/>
    </xf>
    <xf numFmtId="164" fontId="6" fillId="0" borderId="6" xfId="27" applyFont="1" applyBorder="1" applyAlignment="1">
      <alignment vertical="center" wrapText="1"/>
      <protection/>
    </xf>
    <xf numFmtId="167" fontId="6" fillId="0" borderId="7" xfId="0" applyNumberFormat="1" applyFont="1" applyFill="1" applyBorder="1" applyAlignment="1">
      <alignment horizontal="center" vertical="center"/>
    </xf>
    <xf numFmtId="168" fontId="6" fillId="0" borderId="7" xfId="0" applyNumberFormat="1" applyFont="1" applyFill="1" applyBorder="1" applyAlignment="1">
      <alignment horizontal="right" vertical="center"/>
    </xf>
    <xf numFmtId="168" fontId="6" fillId="0" borderId="7" xfId="0" applyNumberFormat="1" applyFont="1" applyFill="1" applyBorder="1" applyAlignment="1">
      <alignment horizontal="right" vertical="center" wrapText="1"/>
    </xf>
    <xf numFmtId="164" fontId="3" fillId="0" borderId="5" xfId="27" applyFont="1" applyBorder="1" applyAlignment="1">
      <alignment horizontal="center" vertical="center" wrapText="1"/>
      <protection/>
    </xf>
    <xf numFmtId="164" fontId="3" fillId="4" borderId="6" xfId="27" applyFont="1" applyFill="1" applyBorder="1" applyAlignment="1">
      <alignment horizontal="center" vertical="center" wrapText="1"/>
      <protection/>
    </xf>
    <xf numFmtId="164" fontId="3" fillId="4" borderId="6" xfId="27" applyFont="1" applyFill="1" applyBorder="1" applyAlignment="1">
      <alignment vertical="center" wrapText="1"/>
      <protection/>
    </xf>
    <xf numFmtId="167" fontId="6" fillId="4" borderId="7" xfId="0" applyNumberFormat="1" applyFont="1" applyFill="1" applyBorder="1" applyAlignment="1">
      <alignment horizontal="center" vertical="center"/>
    </xf>
    <xf numFmtId="168" fontId="3" fillId="4" borderId="7" xfId="0" applyNumberFormat="1" applyFont="1" applyFill="1" applyBorder="1" applyAlignment="1">
      <alignment horizontal="right" vertical="center"/>
    </xf>
    <xf numFmtId="168" fontId="6" fillId="4" borderId="7" xfId="0" applyNumberFormat="1" applyFont="1" applyFill="1" applyBorder="1" applyAlignment="1">
      <alignment horizontal="right" vertical="center"/>
    </xf>
    <xf numFmtId="168" fontId="3" fillId="4" borderId="7" xfId="0" applyNumberFormat="1" applyFont="1" applyFill="1" applyBorder="1" applyAlignment="1">
      <alignment horizontal="right" vertical="center" wrapText="1"/>
    </xf>
    <xf numFmtId="168" fontId="6" fillId="4" borderId="7" xfId="0" applyNumberFormat="1" applyFont="1" applyFill="1" applyBorder="1" applyAlignment="1">
      <alignment horizontal="right" vertical="center" wrapText="1"/>
    </xf>
    <xf numFmtId="167" fontId="13" fillId="0" borderId="7" xfId="0" applyNumberFormat="1" applyFont="1" applyFill="1" applyBorder="1" applyAlignment="1">
      <alignment horizontal="center" vertical="center"/>
    </xf>
    <xf numFmtId="168" fontId="13" fillId="0" borderId="7" xfId="0" applyNumberFormat="1" applyFont="1" applyFill="1" applyBorder="1" applyAlignment="1">
      <alignment horizontal="center" vertical="center"/>
    </xf>
    <xf numFmtId="168" fontId="13" fillId="0" borderId="7" xfId="0" applyNumberFormat="1" applyFont="1" applyFill="1" applyBorder="1" applyAlignment="1">
      <alignment horizontal="center" vertical="center" wrapText="1"/>
    </xf>
    <xf numFmtId="167" fontId="3" fillId="5" borderId="6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left" vertical="center"/>
    </xf>
    <xf numFmtId="164" fontId="3" fillId="5" borderId="6" xfId="0" applyFont="1" applyFill="1" applyBorder="1" applyAlignment="1">
      <alignment wrapText="1"/>
    </xf>
    <xf numFmtId="165" fontId="7" fillId="5" borderId="6" xfId="0" applyNumberFormat="1" applyFont="1" applyFill="1" applyBorder="1" applyAlignment="1">
      <alignment wrapText="1"/>
    </xf>
    <xf numFmtId="165" fontId="4" fillId="5" borderId="6" xfId="0" applyNumberFormat="1" applyFont="1" applyFill="1" applyBorder="1" applyAlignment="1">
      <alignment horizontal="center" vertical="center"/>
    </xf>
    <xf numFmtId="168" fontId="3" fillId="5" borderId="6" xfId="0" applyNumberFormat="1" applyFont="1" applyFill="1" applyBorder="1" applyAlignment="1">
      <alignment horizontal="right" vertical="center"/>
    </xf>
    <xf numFmtId="168" fontId="3" fillId="5" borderId="6" xfId="0" applyNumberFormat="1" applyFont="1" applyFill="1" applyBorder="1" applyAlignment="1">
      <alignment horizontal="center" vertical="center"/>
    </xf>
    <xf numFmtId="168" fontId="3" fillId="5" borderId="6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/>
    </xf>
    <xf numFmtId="164" fontId="6" fillId="0" borderId="8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left"/>
    </xf>
    <xf numFmtId="164" fontId="6" fillId="0" borderId="8" xfId="0" applyFont="1" applyFill="1" applyBorder="1" applyAlignment="1">
      <alignment wrapText="1"/>
    </xf>
    <xf numFmtId="165" fontId="13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4" fontId="3" fillId="5" borderId="6" xfId="0" applyFont="1" applyFill="1" applyBorder="1" applyAlignment="1">
      <alignment horizontal="center" vertical="center"/>
    </xf>
    <xf numFmtId="164" fontId="3" fillId="5" borderId="6" xfId="0" applyFont="1" applyFill="1" applyBorder="1" applyAlignment="1">
      <alignment horizontal="left" vertical="center"/>
    </xf>
    <xf numFmtId="164" fontId="3" fillId="5" borderId="6" xfId="0" applyFont="1" applyFill="1" applyBorder="1" applyAlignment="1">
      <alignment vertical="center"/>
    </xf>
    <xf numFmtId="165" fontId="7" fillId="5" borderId="6" xfId="0" applyNumberFormat="1" applyFont="1" applyFill="1" applyBorder="1" applyAlignment="1">
      <alignment vertical="center"/>
    </xf>
    <xf numFmtId="165" fontId="4" fillId="5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4" fontId="3" fillId="0" borderId="0" xfId="0" applyFont="1" applyFill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left" vertical="center"/>
    </xf>
    <xf numFmtId="164" fontId="3" fillId="0" borderId="6" xfId="0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right" vertical="center"/>
    </xf>
    <xf numFmtId="168" fontId="6" fillId="0" borderId="6" xfId="0" applyNumberFormat="1" applyFont="1" applyFill="1" applyBorder="1" applyAlignment="1">
      <alignment horizontal="right" vertical="center"/>
    </xf>
    <xf numFmtId="168" fontId="3" fillId="0" borderId="6" xfId="0" applyNumberFormat="1" applyFont="1" applyFill="1" applyBorder="1" applyAlignment="1">
      <alignment horizontal="right" vertical="center"/>
    </xf>
    <xf numFmtId="164" fontId="6" fillId="0" borderId="6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left" vertical="center"/>
    </xf>
    <xf numFmtId="164" fontId="6" fillId="0" borderId="6" xfId="0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4" fontId="5" fillId="0" borderId="0" xfId="0" applyFont="1" applyFill="1" applyAlignment="1">
      <alignment vertical="center"/>
    </xf>
    <xf numFmtId="164" fontId="3" fillId="0" borderId="9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4" fontId="3" fillId="0" borderId="9" xfId="0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8" fontId="6" fillId="0" borderId="9" xfId="0" applyNumberFormat="1" applyFont="1" applyFill="1" applyBorder="1" applyAlignment="1">
      <alignment horizontal="right" vertical="center" wrapText="1"/>
    </xf>
    <xf numFmtId="168" fontId="3" fillId="0" borderId="9" xfId="0" applyNumberFormat="1" applyFont="1" applyFill="1" applyBorder="1" applyAlignment="1">
      <alignment horizontal="right" vertical="center" wrapText="1"/>
    </xf>
    <xf numFmtId="164" fontId="3" fillId="0" borderId="11" xfId="0" applyFont="1" applyFill="1" applyBorder="1" applyAlignment="1">
      <alignment horizontal="center"/>
    </xf>
    <xf numFmtId="164" fontId="12" fillId="0" borderId="11" xfId="0" applyFont="1" applyFill="1" applyBorder="1" applyAlignment="1">
      <alignment horizontal="left"/>
    </xf>
    <xf numFmtId="164" fontId="3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3" fillId="5" borderId="6" xfId="0" applyFont="1" applyFill="1" applyBorder="1" applyAlignment="1">
      <alignment vertical="center" wrapText="1"/>
    </xf>
    <xf numFmtId="165" fontId="7" fillId="5" borderId="7" xfId="0" applyNumberFormat="1" applyFont="1" applyFill="1" applyBorder="1" applyAlignment="1">
      <alignment vertical="center" wrapText="1"/>
    </xf>
    <xf numFmtId="165" fontId="4" fillId="5" borderId="11" xfId="0" applyNumberFormat="1" applyFont="1" applyFill="1" applyBorder="1" applyAlignment="1">
      <alignment horizontal="right"/>
    </xf>
    <xf numFmtId="168" fontId="3" fillId="5" borderId="11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 vertical="center"/>
    </xf>
    <xf numFmtId="164" fontId="14" fillId="0" borderId="0" xfId="0" applyFont="1" applyFill="1" applyAlignment="1">
      <alignment vertical="center"/>
    </xf>
    <xf numFmtId="168" fontId="3" fillId="6" borderId="6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4" fontId="12" fillId="0" borderId="0" xfId="0" applyFont="1" applyFill="1" applyAlignment="1">
      <alignment vertical="center"/>
    </xf>
    <xf numFmtId="164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right" vertical="center"/>
    </xf>
    <xf numFmtId="168" fontId="3" fillId="0" borderId="12" xfId="0" applyNumberFormat="1" applyFont="1" applyFill="1" applyBorder="1" applyAlignment="1">
      <alignment horizontal="right" vertical="center"/>
    </xf>
    <xf numFmtId="169" fontId="4" fillId="0" borderId="13" xfId="0" applyNumberFormat="1" applyFont="1" applyFill="1" applyBorder="1" applyAlignment="1">
      <alignment horizontal="center"/>
    </xf>
    <xf numFmtId="169" fontId="4" fillId="0" borderId="13" xfId="0" applyNumberFormat="1" applyFont="1" applyFill="1" applyBorder="1" applyAlignment="1">
      <alignment horizontal="left"/>
    </xf>
    <xf numFmtId="169" fontId="3" fillId="0" borderId="13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/>
    </xf>
    <xf numFmtId="164" fontId="4" fillId="7" borderId="2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left" vertical="center"/>
    </xf>
    <xf numFmtId="164" fontId="3" fillId="7" borderId="2" xfId="0" applyFont="1" applyFill="1" applyBorder="1" applyAlignment="1">
      <alignment horizontal="center" vertical="center"/>
    </xf>
    <xf numFmtId="165" fontId="7" fillId="7" borderId="16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>
      <alignment horizontal="center" vertical="center"/>
    </xf>
    <xf numFmtId="165" fontId="12" fillId="7" borderId="17" xfId="0" applyNumberFormat="1" applyFont="1" applyFill="1" applyBorder="1" applyAlignment="1">
      <alignment horizontal="center" vertical="center"/>
    </xf>
    <xf numFmtId="165" fontId="7" fillId="7" borderId="18" xfId="0" applyNumberFormat="1" applyFont="1" applyFill="1" applyBorder="1" applyAlignment="1">
      <alignment horizontal="right" vertical="center" wrapText="1"/>
    </xf>
    <xf numFmtId="165" fontId="4" fillId="7" borderId="4" xfId="0" applyNumberFormat="1" applyFont="1" applyFill="1" applyBorder="1" applyAlignment="1">
      <alignment horizontal="center" vertical="center"/>
    </xf>
    <xf numFmtId="165" fontId="12" fillId="7" borderId="18" xfId="0" applyNumberFormat="1" applyFont="1" applyFill="1" applyBorder="1" applyAlignment="1">
      <alignment horizontal="center" vertical="center" wrapText="1"/>
    </xf>
    <xf numFmtId="165" fontId="12" fillId="7" borderId="4" xfId="0" applyNumberFormat="1" applyFont="1" applyFill="1" applyBorder="1" applyAlignment="1">
      <alignment horizontal="center" vertical="center"/>
    </xf>
    <xf numFmtId="165" fontId="12" fillId="7" borderId="4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right" vertical="center"/>
    </xf>
    <xf numFmtId="167" fontId="7" fillId="0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center"/>
    </xf>
    <xf numFmtId="164" fontId="5" fillId="0" borderId="19" xfId="0" applyFont="1" applyFill="1" applyBorder="1" applyAlignment="1">
      <alignment horizontal="center"/>
    </xf>
    <xf numFmtId="164" fontId="6" fillId="0" borderId="19" xfId="0" applyFont="1" applyFill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 horizontal="right"/>
    </xf>
    <xf numFmtId="164" fontId="5" fillId="0" borderId="20" xfId="0" applyFont="1" applyFill="1" applyBorder="1" applyAlignment="1">
      <alignment horizontal="center"/>
    </xf>
    <xf numFmtId="164" fontId="6" fillId="0" borderId="20" xfId="0" applyFont="1" applyFill="1" applyBorder="1" applyAlignment="1">
      <alignment horizontal="left"/>
    </xf>
    <xf numFmtId="165" fontId="6" fillId="0" borderId="20" xfId="0" applyNumberFormat="1" applyFont="1" applyFill="1" applyBorder="1" applyAlignment="1">
      <alignment horizontal="right"/>
    </xf>
    <xf numFmtId="168" fontId="6" fillId="0" borderId="20" xfId="0" applyNumberFormat="1" applyFont="1" applyFill="1" applyBorder="1" applyAlignment="1">
      <alignment horizontal="right"/>
    </xf>
    <xf numFmtId="168" fontId="15" fillId="2" borderId="21" xfId="0" applyNumberFormat="1" applyFont="1" applyFill="1" applyBorder="1" applyAlignment="1">
      <alignment/>
    </xf>
    <xf numFmtId="164" fontId="5" fillId="0" borderId="22" xfId="0" applyFont="1" applyFill="1" applyBorder="1" applyAlignment="1">
      <alignment horizontal="center"/>
    </xf>
    <xf numFmtId="164" fontId="6" fillId="0" borderId="22" xfId="0" applyFont="1" applyFill="1" applyBorder="1" applyAlignment="1">
      <alignment horizontal="left"/>
    </xf>
    <xf numFmtId="165" fontId="6" fillId="0" borderId="22" xfId="0" applyNumberFormat="1" applyFont="1" applyFill="1" applyBorder="1" applyAlignment="1">
      <alignment horizontal="right"/>
    </xf>
    <xf numFmtId="168" fontId="6" fillId="0" borderId="22" xfId="0" applyNumberFormat="1" applyFont="1" applyFill="1" applyBorder="1" applyAlignment="1">
      <alignment horizontal="right"/>
    </xf>
    <xf numFmtId="164" fontId="4" fillId="2" borderId="23" xfId="0" applyFont="1" applyFill="1" applyBorder="1" applyAlignment="1">
      <alignment horizontal="center" vertical="center"/>
    </xf>
    <xf numFmtId="164" fontId="3" fillId="4" borderId="23" xfId="0" applyFont="1" applyFill="1" applyBorder="1" applyAlignment="1">
      <alignment horizontal="left" vertical="center"/>
    </xf>
    <xf numFmtId="165" fontId="3" fillId="4" borderId="23" xfId="0" applyNumberFormat="1" applyFont="1" applyFill="1" applyBorder="1" applyAlignment="1">
      <alignment horizontal="right" vertical="center"/>
    </xf>
    <xf numFmtId="168" fontId="3" fillId="4" borderId="23" xfId="0" applyNumberFormat="1" applyFont="1" applyFill="1" applyBorder="1" applyAlignment="1">
      <alignment horizontal="right" vertical="center"/>
    </xf>
    <xf numFmtId="164" fontId="5" fillId="0" borderId="24" xfId="0" applyFont="1" applyFill="1" applyBorder="1" applyAlignment="1">
      <alignment horizontal="center"/>
    </xf>
    <xf numFmtId="164" fontId="6" fillId="0" borderId="24" xfId="0" applyFont="1" applyFill="1" applyBorder="1" applyAlignment="1">
      <alignment horizontal="left"/>
    </xf>
    <xf numFmtId="165" fontId="6" fillId="0" borderId="24" xfId="0" applyNumberFormat="1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 horizontal="right"/>
    </xf>
    <xf numFmtId="164" fontId="4" fillId="4" borderId="6" xfId="0" applyFont="1" applyFill="1" applyBorder="1" applyAlignment="1">
      <alignment horizontal="center" vertical="center"/>
    </xf>
    <xf numFmtId="164" fontId="3" fillId="4" borderId="6" xfId="0" applyFont="1" applyFill="1" applyBorder="1" applyAlignment="1">
      <alignment horizontal="left" vertical="center"/>
    </xf>
    <xf numFmtId="165" fontId="3" fillId="4" borderId="6" xfId="0" applyNumberFormat="1" applyFont="1" applyFill="1" applyBorder="1" applyAlignment="1">
      <alignment horizontal="right" vertical="center"/>
    </xf>
    <xf numFmtId="168" fontId="3" fillId="4" borderId="6" xfId="0" applyNumberFormat="1" applyFont="1" applyFill="1" applyBorder="1" applyAlignment="1">
      <alignment horizontal="right" vertical="center"/>
    </xf>
    <xf numFmtId="164" fontId="4" fillId="0" borderId="6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3" fillId="4" borderId="6" xfId="0" applyNumberFormat="1" applyFont="1" applyFill="1" applyBorder="1" applyAlignment="1">
      <alignment vertical="center"/>
    </xf>
    <xf numFmtId="164" fontId="5" fillId="0" borderId="25" xfId="0" applyFont="1" applyFill="1" applyBorder="1" applyAlignment="1">
      <alignment horizontal="center" vertical="center"/>
    </xf>
    <xf numFmtId="164" fontId="6" fillId="0" borderId="26" xfId="0" applyFont="1" applyFill="1" applyBorder="1" applyAlignment="1">
      <alignment horizontal="left"/>
    </xf>
    <xf numFmtId="164" fontId="6" fillId="0" borderId="26" xfId="0" applyFont="1" applyFill="1" applyBorder="1" applyAlignment="1">
      <alignment/>
    </xf>
    <xf numFmtId="165" fontId="6" fillId="0" borderId="27" xfId="0" applyNumberFormat="1" applyFont="1" applyFill="1" applyBorder="1" applyAlignment="1">
      <alignment horizontal="right"/>
    </xf>
    <xf numFmtId="165" fontId="6" fillId="0" borderId="28" xfId="0" applyNumberFormat="1" applyFont="1" applyFill="1" applyBorder="1" applyAlignment="1">
      <alignment horizontal="right"/>
    </xf>
    <xf numFmtId="168" fontId="6" fillId="0" borderId="28" xfId="0" applyNumberFormat="1" applyFont="1" applyFill="1" applyBorder="1" applyAlignment="1">
      <alignment horizontal="right"/>
    </xf>
    <xf numFmtId="168" fontId="6" fillId="0" borderId="29" xfId="0" applyNumberFormat="1" applyFont="1" applyFill="1" applyBorder="1" applyAlignment="1">
      <alignment horizontal="right"/>
    </xf>
    <xf numFmtId="164" fontId="5" fillId="0" borderId="30" xfId="0" applyFont="1" applyFill="1" applyBorder="1" applyAlignment="1">
      <alignment horizontal="center" vertical="center"/>
    </xf>
    <xf numFmtId="164" fontId="6" fillId="0" borderId="31" xfId="0" applyFont="1" applyFill="1" applyBorder="1" applyAlignment="1">
      <alignment horizontal="left"/>
    </xf>
    <xf numFmtId="164" fontId="6" fillId="0" borderId="31" xfId="0" applyFont="1" applyFill="1" applyBorder="1" applyAlignment="1">
      <alignment/>
    </xf>
    <xf numFmtId="165" fontId="6" fillId="0" borderId="32" xfId="0" applyNumberFormat="1" applyFont="1" applyFill="1" applyBorder="1" applyAlignment="1">
      <alignment horizontal="right"/>
    </xf>
    <xf numFmtId="165" fontId="6" fillId="0" borderId="33" xfId="0" applyNumberFormat="1" applyFont="1" applyFill="1" applyBorder="1" applyAlignment="1">
      <alignment horizontal="right"/>
    </xf>
    <xf numFmtId="168" fontId="6" fillId="0" borderId="33" xfId="0" applyNumberFormat="1" applyFont="1" applyFill="1" applyBorder="1" applyAlignment="1">
      <alignment horizontal="right"/>
    </xf>
    <xf numFmtId="164" fontId="5" fillId="0" borderId="34" xfId="0" applyFont="1" applyFill="1" applyBorder="1" applyAlignment="1">
      <alignment horizontal="center" vertical="center"/>
    </xf>
    <xf numFmtId="164" fontId="6" fillId="0" borderId="35" xfId="0" applyFont="1" applyFill="1" applyBorder="1" applyAlignment="1">
      <alignment horizontal="left"/>
    </xf>
    <xf numFmtId="164" fontId="6" fillId="0" borderId="35" xfId="0" applyFont="1" applyFill="1" applyBorder="1" applyAlignment="1">
      <alignment/>
    </xf>
    <xf numFmtId="165" fontId="6" fillId="0" borderId="36" xfId="0" applyNumberFormat="1" applyFont="1" applyFill="1" applyBorder="1" applyAlignment="1">
      <alignment horizontal="right"/>
    </xf>
    <xf numFmtId="168" fontId="6" fillId="0" borderId="37" xfId="0" applyNumberFormat="1" applyFont="1" applyFill="1" applyBorder="1" applyAlignment="1">
      <alignment horizontal="right"/>
    </xf>
    <xf numFmtId="164" fontId="14" fillId="0" borderId="38" xfId="0" applyFont="1" applyFill="1" applyBorder="1" applyAlignment="1">
      <alignment horizontal="center" vertical="center" wrapText="1"/>
    </xf>
    <xf numFmtId="164" fontId="14" fillId="0" borderId="23" xfId="0" applyFont="1" applyFill="1" applyBorder="1" applyAlignment="1">
      <alignment horizontal="left" vertical="center" wrapText="1"/>
    </xf>
    <xf numFmtId="164" fontId="6" fillId="0" borderId="29" xfId="0" applyFont="1" applyFill="1" applyBorder="1" applyAlignment="1">
      <alignment horizontal="left" vertical="center"/>
    </xf>
    <xf numFmtId="165" fontId="6" fillId="0" borderId="29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wrapText="1"/>
    </xf>
    <xf numFmtId="168" fontId="6" fillId="0" borderId="23" xfId="0" applyNumberFormat="1" applyFont="1" applyFill="1" applyBorder="1" applyAlignment="1">
      <alignment horizontal="right" vertical="center"/>
    </xf>
    <xf numFmtId="164" fontId="6" fillId="0" borderId="33" xfId="0" applyFont="1" applyFill="1" applyBorder="1" applyAlignment="1">
      <alignment horizontal="left" vertical="center"/>
    </xf>
    <xf numFmtId="165" fontId="6" fillId="0" borderId="33" xfId="0" applyNumberFormat="1" applyFont="1" applyFill="1" applyBorder="1" applyAlignment="1">
      <alignment horizontal="right" vertical="center"/>
    </xf>
    <xf numFmtId="168" fontId="6" fillId="0" borderId="33" xfId="0" applyNumberFormat="1" applyFont="1" applyFill="1" applyBorder="1" applyAlignment="1">
      <alignment horizontal="right" vertical="center"/>
    </xf>
    <xf numFmtId="168" fontId="6" fillId="0" borderId="33" xfId="0" applyNumberFormat="1" applyFont="1" applyFill="1" applyBorder="1" applyAlignment="1">
      <alignment horizontal="right" wrapText="1"/>
    </xf>
    <xf numFmtId="168" fontId="2" fillId="0" borderId="6" xfId="0" applyNumberFormat="1" applyFont="1" applyBorder="1" applyAlignment="1">
      <alignment/>
    </xf>
    <xf numFmtId="164" fontId="14" fillId="0" borderId="39" xfId="0" applyFont="1" applyFill="1" applyBorder="1" applyAlignment="1">
      <alignment horizontal="center" vertical="center" wrapText="1"/>
    </xf>
    <xf numFmtId="164" fontId="14" fillId="0" borderId="39" xfId="0" applyFont="1" applyFill="1" applyBorder="1" applyAlignment="1">
      <alignment horizontal="left" vertical="center" wrapText="1"/>
    </xf>
    <xf numFmtId="164" fontId="6" fillId="0" borderId="9" xfId="0" applyFont="1" applyFill="1" applyBorder="1" applyAlignment="1">
      <alignment horizontal="left" vertical="center"/>
    </xf>
    <xf numFmtId="165" fontId="6" fillId="0" borderId="9" xfId="0" applyNumberFormat="1" applyFont="1" applyFill="1" applyBorder="1" applyAlignment="1">
      <alignment horizontal="right" vertical="center"/>
    </xf>
    <xf numFmtId="168" fontId="6" fillId="0" borderId="9" xfId="0" applyNumberFormat="1" applyFont="1" applyFill="1" applyBorder="1" applyAlignment="1">
      <alignment horizontal="right" vertical="center"/>
    </xf>
    <xf numFmtId="168" fontId="6" fillId="0" borderId="28" xfId="0" applyNumberFormat="1" applyFont="1" applyFill="1" applyBorder="1" applyAlignment="1">
      <alignment horizontal="right" vertical="center"/>
    </xf>
    <xf numFmtId="164" fontId="4" fillId="4" borderId="40" xfId="0" applyFont="1" applyFill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left" vertical="center" wrapText="1"/>
    </xf>
    <xf numFmtId="164" fontId="5" fillId="2" borderId="41" xfId="0" applyFont="1" applyFill="1" applyBorder="1" applyAlignment="1">
      <alignment horizontal="center"/>
    </xf>
    <xf numFmtId="164" fontId="3" fillId="2" borderId="28" xfId="0" applyFont="1" applyFill="1" applyBorder="1" applyAlignment="1">
      <alignment horizontal="left"/>
    </xf>
    <xf numFmtId="164" fontId="3" fillId="2" borderId="41" xfId="0" applyFont="1" applyFill="1" applyBorder="1" applyAlignment="1">
      <alignment horizontal="center"/>
    </xf>
    <xf numFmtId="165" fontId="3" fillId="2" borderId="41" xfId="0" applyNumberFormat="1" applyFont="1" applyFill="1" applyBorder="1" applyAlignment="1">
      <alignment horizontal="right"/>
    </xf>
    <xf numFmtId="165" fontId="3" fillId="2" borderId="28" xfId="0" applyNumberFormat="1" applyFont="1" applyFill="1" applyBorder="1" applyAlignment="1">
      <alignment horizontal="right"/>
    </xf>
    <xf numFmtId="168" fontId="6" fillId="2" borderId="28" xfId="0" applyNumberFormat="1" applyFont="1" applyFill="1" applyBorder="1" applyAlignment="1">
      <alignment horizontal="right"/>
    </xf>
    <xf numFmtId="168" fontId="3" fillId="2" borderId="28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4" fontId="5" fillId="2" borderId="42" xfId="0" applyFont="1" applyFill="1" applyBorder="1" applyAlignment="1">
      <alignment horizontal="center" vertical="center"/>
    </xf>
    <xf numFmtId="164" fontId="6" fillId="2" borderId="33" xfId="0" applyFont="1" applyFill="1" applyBorder="1" applyAlignment="1">
      <alignment horizontal="left"/>
    </xf>
    <xf numFmtId="164" fontId="6" fillId="2" borderId="33" xfId="0" applyFont="1" applyFill="1" applyBorder="1" applyAlignment="1">
      <alignment/>
    </xf>
    <xf numFmtId="165" fontId="6" fillId="2" borderId="33" xfId="0" applyNumberFormat="1" applyFont="1" applyFill="1" applyBorder="1" applyAlignment="1">
      <alignment horizontal="right"/>
    </xf>
    <xf numFmtId="165" fontId="6" fillId="2" borderId="43" xfId="0" applyNumberFormat="1" applyFont="1" applyFill="1" applyBorder="1" applyAlignment="1">
      <alignment horizontal="right"/>
    </xf>
    <xf numFmtId="168" fontId="6" fillId="2" borderId="33" xfId="0" applyNumberFormat="1" applyFont="1" applyFill="1" applyBorder="1" applyAlignment="1">
      <alignment horizontal="right"/>
    </xf>
    <xf numFmtId="168" fontId="6" fillId="2" borderId="43" xfId="0" applyNumberFormat="1" applyFont="1" applyFill="1" applyBorder="1" applyAlignment="1">
      <alignment horizontal="right"/>
    </xf>
    <xf numFmtId="168" fontId="6" fillId="0" borderId="44" xfId="0" applyNumberFormat="1" applyFont="1" applyFill="1" applyBorder="1" applyAlignment="1">
      <alignment horizontal="right"/>
    </xf>
    <xf numFmtId="165" fontId="6" fillId="2" borderId="33" xfId="0" applyNumberFormat="1" applyFont="1" applyFill="1" applyBorder="1" applyAlignment="1">
      <alignment horizontal="left"/>
    </xf>
    <xf numFmtId="164" fontId="5" fillId="2" borderId="45" xfId="0" applyFont="1" applyFill="1" applyBorder="1" applyAlignment="1">
      <alignment horizontal="center" vertical="center"/>
    </xf>
    <xf numFmtId="164" fontId="6" fillId="2" borderId="37" xfId="0" applyFont="1" applyFill="1" applyBorder="1" applyAlignment="1">
      <alignment horizontal="left"/>
    </xf>
    <xf numFmtId="165" fontId="6" fillId="2" borderId="46" xfId="0" applyNumberFormat="1" applyFont="1" applyFill="1" applyBorder="1" applyAlignment="1">
      <alignment horizontal="left"/>
    </xf>
    <xf numFmtId="165" fontId="6" fillId="2" borderId="46" xfId="0" applyNumberFormat="1" applyFont="1" applyFill="1" applyBorder="1" applyAlignment="1">
      <alignment horizontal="right"/>
    </xf>
    <xf numFmtId="165" fontId="6" fillId="2" borderId="37" xfId="0" applyNumberFormat="1" applyFont="1" applyFill="1" applyBorder="1" applyAlignment="1">
      <alignment horizontal="right"/>
    </xf>
    <xf numFmtId="168" fontId="6" fillId="8" borderId="33" xfId="0" applyNumberFormat="1" applyFont="1" applyFill="1" applyBorder="1" applyAlignment="1">
      <alignment horizontal="right"/>
    </xf>
    <xf numFmtId="168" fontId="6" fillId="8" borderId="37" xfId="0" applyNumberFormat="1" applyFont="1" applyFill="1" applyBorder="1" applyAlignment="1">
      <alignment horizontal="right"/>
    </xf>
    <xf numFmtId="168" fontId="3" fillId="8" borderId="37" xfId="0" applyNumberFormat="1" applyFont="1" applyFill="1" applyBorder="1" applyAlignment="1">
      <alignment horizontal="right"/>
    </xf>
    <xf numFmtId="164" fontId="4" fillId="5" borderId="40" xfId="0" applyFont="1" applyFill="1" applyBorder="1" applyAlignment="1">
      <alignment horizontal="center" vertical="center"/>
    </xf>
    <xf numFmtId="164" fontId="3" fillId="5" borderId="40" xfId="0" applyFont="1" applyFill="1" applyBorder="1" applyAlignment="1">
      <alignment horizontal="left" vertical="center"/>
    </xf>
    <xf numFmtId="165" fontId="3" fillId="5" borderId="40" xfId="0" applyNumberFormat="1" applyFont="1" applyFill="1" applyBorder="1" applyAlignment="1">
      <alignment horizontal="right" vertical="center"/>
    </xf>
    <xf numFmtId="165" fontId="3" fillId="5" borderId="6" xfId="0" applyNumberFormat="1" applyFont="1" applyFill="1" applyBorder="1" applyAlignment="1">
      <alignment horizontal="right" vertical="center"/>
    </xf>
    <xf numFmtId="164" fontId="6" fillId="2" borderId="24" xfId="0" applyFont="1" applyFill="1" applyBorder="1" applyAlignment="1">
      <alignment horizontal="center"/>
    </xf>
    <xf numFmtId="164" fontId="6" fillId="2" borderId="29" xfId="0" applyFont="1" applyFill="1" applyBorder="1" applyAlignment="1">
      <alignment horizontal="left"/>
    </xf>
    <xf numFmtId="164" fontId="6" fillId="2" borderId="47" xfId="0" applyFont="1" applyFill="1" applyBorder="1" applyAlignment="1">
      <alignment horizontal="left"/>
    </xf>
    <xf numFmtId="165" fontId="7" fillId="2" borderId="47" xfId="0" applyNumberFormat="1" applyFont="1" applyFill="1" applyBorder="1" applyAlignment="1">
      <alignment horizontal="right"/>
    </xf>
    <xf numFmtId="165" fontId="7" fillId="2" borderId="29" xfId="0" applyNumberFormat="1" applyFont="1" applyFill="1" applyBorder="1" applyAlignment="1">
      <alignment horizontal="right"/>
    </xf>
    <xf numFmtId="168" fontId="6" fillId="2" borderId="29" xfId="0" applyNumberFormat="1" applyFont="1" applyFill="1" applyBorder="1" applyAlignment="1">
      <alignment horizontal="right"/>
    </xf>
    <xf numFmtId="168" fontId="16" fillId="2" borderId="29" xfId="0" applyNumberFormat="1" applyFont="1" applyFill="1" applyBorder="1" applyAlignment="1">
      <alignment horizontal="right"/>
    </xf>
    <xf numFmtId="168" fontId="16" fillId="0" borderId="29" xfId="0" applyNumberFormat="1" applyFont="1" applyFill="1" applyBorder="1" applyAlignment="1">
      <alignment horizontal="right"/>
    </xf>
    <xf numFmtId="164" fontId="7" fillId="0" borderId="0" xfId="0" applyFont="1" applyFill="1" applyAlignment="1">
      <alignment/>
    </xf>
    <xf numFmtId="164" fontId="5" fillId="2" borderId="48" xfId="0" applyFont="1" applyFill="1" applyBorder="1" applyAlignment="1">
      <alignment horizontal="center"/>
    </xf>
    <xf numFmtId="164" fontId="6" fillId="2" borderId="48" xfId="0" applyFont="1" applyFill="1" applyBorder="1" applyAlignment="1">
      <alignment horizontal="left"/>
    </xf>
    <xf numFmtId="164" fontId="6" fillId="2" borderId="48" xfId="0" applyFont="1" applyFill="1" applyBorder="1" applyAlignment="1">
      <alignment/>
    </xf>
    <xf numFmtId="165" fontId="6" fillId="2" borderId="48" xfId="0" applyNumberFormat="1" applyFont="1" applyFill="1" applyBorder="1" applyAlignment="1">
      <alignment horizontal="right"/>
    </xf>
    <xf numFmtId="168" fontId="6" fillId="2" borderId="48" xfId="0" applyNumberFormat="1" applyFont="1" applyFill="1" applyBorder="1" applyAlignment="1">
      <alignment horizontal="right"/>
    </xf>
    <xf numFmtId="168" fontId="3" fillId="2" borderId="48" xfId="0" applyNumberFormat="1" applyFont="1" applyFill="1" applyBorder="1" applyAlignment="1">
      <alignment horizontal="right"/>
    </xf>
    <xf numFmtId="164" fontId="5" fillId="2" borderId="20" xfId="0" applyFont="1" applyFill="1" applyBorder="1" applyAlignment="1">
      <alignment horizontal="center"/>
    </xf>
    <xf numFmtId="164" fontId="6" fillId="2" borderId="20" xfId="0" applyFont="1" applyFill="1" applyBorder="1" applyAlignment="1">
      <alignment horizontal="left"/>
    </xf>
    <xf numFmtId="164" fontId="6" fillId="2" borderId="20" xfId="0" applyFont="1" applyFill="1" applyBorder="1" applyAlignment="1">
      <alignment/>
    </xf>
    <xf numFmtId="165" fontId="6" fillId="2" borderId="20" xfId="0" applyNumberFormat="1" applyFont="1" applyFill="1" applyBorder="1" applyAlignment="1">
      <alignment horizontal="right"/>
    </xf>
    <xf numFmtId="168" fontId="6" fillId="2" borderId="20" xfId="0" applyNumberFormat="1" applyFont="1" applyFill="1" applyBorder="1" applyAlignment="1">
      <alignment horizontal="right"/>
    </xf>
    <xf numFmtId="164" fontId="3" fillId="2" borderId="20" xfId="0" applyFont="1" applyFill="1" applyBorder="1" applyAlignment="1">
      <alignment horizontal="left" wrapText="1"/>
    </xf>
    <xf numFmtId="168" fontId="3" fillId="2" borderId="20" xfId="0" applyNumberFormat="1" applyFont="1" applyFill="1" applyBorder="1" applyAlignment="1">
      <alignment horizontal="right"/>
    </xf>
    <xf numFmtId="164" fontId="3" fillId="2" borderId="20" xfId="0" applyFont="1" applyFill="1" applyBorder="1" applyAlignment="1">
      <alignment wrapText="1"/>
    </xf>
    <xf numFmtId="168" fontId="5" fillId="2" borderId="0" xfId="0" applyNumberFormat="1" applyFont="1" applyFill="1" applyBorder="1" applyAlignment="1">
      <alignment/>
    </xf>
    <xf numFmtId="168" fontId="3" fillId="2" borderId="20" xfId="0" applyNumberFormat="1" applyFont="1" applyFill="1" applyBorder="1" applyAlignment="1">
      <alignment horizontal="right" vertical="center"/>
    </xf>
    <xf numFmtId="164" fontId="6" fillId="2" borderId="20" xfId="0" applyFont="1" applyFill="1" applyBorder="1" applyAlignment="1">
      <alignment wrapText="1"/>
    </xf>
    <xf numFmtId="164" fontId="4" fillId="2" borderId="20" xfId="0" applyFont="1" applyFill="1" applyBorder="1" applyAlignment="1">
      <alignment horizontal="center"/>
    </xf>
    <xf numFmtId="164" fontId="3" fillId="2" borderId="20" xfId="0" applyFont="1" applyFill="1" applyBorder="1" applyAlignment="1">
      <alignment horizontal="left"/>
    </xf>
    <xf numFmtId="164" fontId="3" fillId="2" borderId="20" xfId="0" applyFont="1" applyFill="1" applyBorder="1" applyAlignment="1">
      <alignment/>
    </xf>
    <xf numFmtId="165" fontId="3" fillId="2" borderId="20" xfId="0" applyNumberFormat="1" applyFont="1" applyFill="1" applyBorder="1" applyAlignment="1">
      <alignment horizontal="right"/>
    </xf>
    <xf numFmtId="164" fontId="5" fillId="2" borderId="20" xfId="0" applyFont="1" applyFill="1" applyBorder="1" applyAlignment="1">
      <alignment wrapText="1"/>
    </xf>
    <xf numFmtId="168" fontId="4" fillId="2" borderId="0" xfId="0" applyNumberFormat="1" applyFont="1" applyFill="1" applyBorder="1" applyAlignment="1">
      <alignment/>
    </xf>
    <xf numFmtId="164" fontId="6" fillId="2" borderId="20" xfId="0" applyFont="1" applyFill="1" applyBorder="1" applyAlignment="1">
      <alignment vertical="top" wrapText="1"/>
    </xf>
    <xf numFmtId="164" fontId="4" fillId="2" borderId="49" xfId="0" applyFont="1" applyFill="1" applyBorder="1" applyAlignment="1">
      <alignment horizontal="center"/>
    </xf>
    <xf numFmtId="164" fontId="3" fillId="2" borderId="22" xfId="0" applyFont="1" applyFill="1" applyBorder="1" applyAlignment="1">
      <alignment horizontal="left"/>
    </xf>
    <xf numFmtId="164" fontId="3" fillId="2" borderId="49" xfId="0" applyFont="1" applyFill="1" applyBorder="1" applyAlignment="1">
      <alignment horizontal="left"/>
    </xf>
    <xf numFmtId="165" fontId="3" fillId="2" borderId="49" xfId="0" applyNumberFormat="1" applyFont="1" applyFill="1" applyBorder="1" applyAlignment="1">
      <alignment horizontal="right"/>
    </xf>
    <xf numFmtId="165" fontId="3" fillId="2" borderId="22" xfId="0" applyNumberFormat="1" applyFont="1" applyFill="1" applyBorder="1" applyAlignment="1">
      <alignment horizontal="right"/>
    </xf>
    <xf numFmtId="168" fontId="6" fillId="2" borderId="22" xfId="0" applyNumberFormat="1" applyFont="1" applyFill="1" applyBorder="1" applyAlignment="1">
      <alignment horizontal="right"/>
    </xf>
    <xf numFmtId="168" fontId="3" fillId="2" borderId="22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164" fontId="4" fillId="4" borderId="40" xfId="0" applyFont="1" applyFill="1" applyBorder="1" applyAlignment="1">
      <alignment horizontal="center" vertical="center"/>
    </xf>
    <xf numFmtId="164" fontId="3" fillId="4" borderId="40" xfId="0" applyFont="1" applyFill="1" applyBorder="1" applyAlignment="1">
      <alignment horizontal="left" vertical="center"/>
    </xf>
    <xf numFmtId="165" fontId="3" fillId="4" borderId="40" xfId="0" applyNumberFormat="1" applyFont="1" applyFill="1" applyBorder="1" applyAlignment="1">
      <alignment horizontal="right" vertical="center"/>
    </xf>
    <xf numFmtId="164" fontId="4" fillId="3" borderId="50" xfId="0" applyFont="1" applyFill="1" applyBorder="1" applyAlignment="1">
      <alignment horizontal="center" vertical="center"/>
    </xf>
    <xf numFmtId="164" fontId="3" fillId="3" borderId="50" xfId="0" applyFont="1" applyFill="1" applyBorder="1" applyAlignment="1">
      <alignment horizontal="left" vertical="center"/>
    </xf>
    <xf numFmtId="164" fontId="3" fillId="3" borderId="50" xfId="0" applyFont="1" applyFill="1" applyBorder="1" applyAlignment="1">
      <alignment vertical="center"/>
    </xf>
    <xf numFmtId="165" fontId="3" fillId="3" borderId="50" xfId="0" applyNumberFormat="1" applyFont="1" applyFill="1" applyBorder="1" applyAlignment="1">
      <alignment horizontal="right" vertical="center"/>
    </xf>
    <xf numFmtId="168" fontId="3" fillId="3" borderId="50" xfId="0" applyNumberFormat="1" applyFont="1" applyFill="1" applyBorder="1" applyAlignment="1">
      <alignment horizontal="right" vertical="center"/>
    </xf>
    <xf numFmtId="164" fontId="6" fillId="0" borderId="51" xfId="0" applyFont="1" applyFill="1" applyBorder="1" applyAlignment="1">
      <alignment horizontal="left"/>
    </xf>
    <xf numFmtId="164" fontId="5" fillId="0" borderId="20" xfId="0" applyFont="1" applyFill="1" applyBorder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164" fontId="5" fillId="0" borderId="51" xfId="0" applyFont="1" applyFill="1" applyBorder="1" applyAlignment="1">
      <alignment horizontal="left"/>
    </xf>
    <xf numFmtId="164" fontId="6" fillId="0" borderId="6" xfId="0" applyFont="1" applyBorder="1" applyAlignment="1">
      <alignment vertical="center" wrapText="1"/>
    </xf>
    <xf numFmtId="164" fontId="5" fillId="0" borderId="20" xfId="0" applyFont="1" applyFill="1" applyBorder="1" applyAlignment="1">
      <alignment wrapText="1"/>
    </xf>
    <xf numFmtId="164" fontId="5" fillId="0" borderId="6" xfId="0" applyFont="1" applyBorder="1" applyAlignment="1">
      <alignment horizontal="left" vertical="center" wrapText="1"/>
    </xf>
    <xf numFmtId="164" fontId="5" fillId="0" borderId="6" xfId="0" applyFont="1" applyBorder="1" applyAlignment="1">
      <alignment vertical="center" wrapText="1"/>
    </xf>
    <xf numFmtId="164" fontId="3" fillId="3" borderId="52" xfId="0" applyFont="1" applyFill="1" applyBorder="1" applyAlignment="1">
      <alignment horizontal="left" vertical="center"/>
    </xf>
    <xf numFmtId="164" fontId="4" fillId="7" borderId="53" xfId="0" applyFont="1" applyFill="1" applyBorder="1" applyAlignment="1">
      <alignment horizontal="center"/>
    </xf>
    <xf numFmtId="164" fontId="3" fillId="7" borderId="21" xfId="0" applyFont="1" applyFill="1" applyBorder="1" applyAlignment="1">
      <alignment horizontal="left"/>
    </xf>
    <xf numFmtId="164" fontId="3" fillId="7" borderId="9" xfId="0" applyFont="1" applyFill="1" applyBorder="1" applyAlignment="1">
      <alignment/>
    </xf>
    <xf numFmtId="165" fontId="3" fillId="7" borderId="9" xfId="0" applyNumberFormat="1" applyFont="1" applyFill="1" applyBorder="1" applyAlignment="1">
      <alignment horizontal="right"/>
    </xf>
    <xf numFmtId="168" fontId="3" fillId="7" borderId="9" xfId="0" applyNumberFormat="1" applyFont="1" applyFill="1" applyBorder="1" applyAlignment="1">
      <alignment horizontal="right"/>
    </xf>
    <xf numFmtId="164" fontId="4" fillId="0" borderId="6" xfId="0" applyFont="1" applyFill="1" applyBorder="1" applyAlignment="1">
      <alignment horizontal="center"/>
    </xf>
    <xf numFmtId="164" fontId="3" fillId="0" borderId="40" xfId="0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4" fontId="4" fillId="9" borderId="50" xfId="0" applyFont="1" applyFill="1" applyBorder="1" applyAlignment="1">
      <alignment horizontal="center"/>
    </xf>
    <xf numFmtId="164" fontId="3" fillId="9" borderId="52" xfId="0" applyFont="1" applyFill="1" applyBorder="1" applyAlignment="1">
      <alignment horizontal="left"/>
    </xf>
    <xf numFmtId="164" fontId="3" fillId="9" borderId="50" xfId="0" applyFont="1" applyFill="1" applyBorder="1" applyAlignment="1">
      <alignment/>
    </xf>
    <xf numFmtId="165" fontId="3" fillId="9" borderId="50" xfId="0" applyNumberFormat="1" applyFont="1" applyFill="1" applyBorder="1" applyAlignment="1">
      <alignment horizontal="right"/>
    </xf>
    <xf numFmtId="168" fontId="3" fillId="5" borderId="50" xfId="0" applyNumberFormat="1" applyFont="1" applyFill="1" applyBorder="1" applyAlignment="1">
      <alignment horizontal="right"/>
    </xf>
    <xf numFmtId="168" fontId="3" fillId="9" borderId="50" xfId="0" applyNumberFormat="1" applyFont="1" applyFill="1" applyBorder="1" applyAlignment="1">
      <alignment horizontal="right"/>
    </xf>
    <xf numFmtId="164" fontId="4" fillId="0" borderId="2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right"/>
    </xf>
    <xf numFmtId="164" fontId="4" fillId="5" borderId="40" xfId="0" applyFont="1" applyFill="1" applyBorder="1" applyAlignment="1">
      <alignment horizontal="center"/>
    </xf>
    <xf numFmtId="164" fontId="3" fillId="5" borderId="54" xfId="0" applyFont="1" applyFill="1" applyBorder="1" applyAlignment="1">
      <alignment horizontal="left"/>
    </xf>
    <xf numFmtId="164" fontId="3" fillId="5" borderId="54" xfId="0" applyFont="1" applyFill="1" applyBorder="1" applyAlignment="1">
      <alignment/>
    </xf>
    <xf numFmtId="165" fontId="3" fillId="5" borderId="54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right"/>
    </xf>
    <xf numFmtId="164" fontId="10" fillId="2" borderId="0" xfId="0" applyFont="1" applyFill="1" applyAlignment="1">
      <alignment/>
    </xf>
    <xf numFmtId="165" fontId="10" fillId="2" borderId="0" xfId="0" applyNumberFormat="1" applyFont="1" applyFill="1" applyAlignment="1">
      <alignment/>
    </xf>
    <xf numFmtId="165" fontId="10" fillId="2" borderId="0" xfId="0" applyNumberFormat="1" applyFont="1" applyFill="1" applyBorder="1" applyAlignment="1">
      <alignment horizontal="center"/>
    </xf>
    <xf numFmtId="165" fontId="10" fillId="2" borderId="55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2" borderId="0" xfId="0" applyNumberFormat="1" applyFont="1" applyFill="1" applyAlignment="1">
      <alignment/>
    </xf>
    <xf numFmtId="165" fontId="18" fillId="2" borderId="0" xfId="0" applyNumberFormat="1" applyFont="1" applyFill="1" applyAlignment="1">
      <alignment/>
    </xf>
    <xf numFmtId="164" fontId="20" fillId="2" borderId="0" xfId="0" applyFont="1" applyFill="1" applyBorder="1" applyAlignment="1">
      <alignment horizontal="center"/>
    </xf>
    <xf numFmtId="164" fontId="20" fillId="2" borderId="0" xfId="0" applyFont="1" applyFill="1" applyAlignment="1">
      <alignment horizontal="center"/>
    </xf>
    <xf numFmtId="164" fontId="20" fillId="2" borderId="0" xfId="0" applyFont="1" applyFill="1" applyBorder="1" applyAlignment="1">
      <alignment horizontal="left"/>
    </xf>
    <xf numFmtId="165" fontId="20" fillId="2" borderId="0" xfId="0" applyNumberFormat="1" applyFont="1" applyFill="1" applyAlignment="1">
      <alignment/>
    </xf>
    <xf numFmtId="168" fontId="20" fillId="2" borderId="0" xfId="0" applyNumberFormat="1" applyFont="1" applyFill="1" applyAlignment="1">
      <alignment/>
    </xf>
    <xf numFmtId="164" fontId="20" fillId="0" borderId="0" xfId="0" applyFont="1" applyAlignment="1">
      <alignment/>
    </xf>
    <xf numFmtId="164" fontId="21" fillId="2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164" fontId="20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21" fillId="2" borderId="0" xfId="0" applyFont="1" applyFill="1" applyBorder="1" applyAlignment="1">
      <alignment horizontal="center" wrapText="1"/>
    </xf>
    <xf numFmtId="165" fontId="19" fillId="2" borderId="0" xfId="0" applyNumberFormat="1" applyFont="1" applyFill="1" applyAlignment="1">
      <alignment/>
    </xf>
    <xf numFmtId="165" fontId="20" fillId="2" borderId="0" xfId="0" applyNumberFormat="1" applyFont="1" applyFill="1" applyAlignment="1">
      <alignment/>
    </xf>
    <xf numFmtId="164" fontId="21" fillId="2" borderId="0" xfId="0" applyFont="1" applyFill="1" applyAlignment="1">
      <alignment horizontal="center" wrapText="1"/>
    </xf>
    <xf numFmtId="164" fontId="21" fillId="2" borderId="0" xfId="0" applyFont="1" applyFill="1" applyAlignment="1">
      <alignment horizontal="left" wrapText="1"/>
    </xf>
    <xf numFmtId="164" fontId="22" fillId="10" borderId="50" xfId="0" applyFont="1" applyFill="1" applyBorder="1" applyAlignment="1">
      <alignment horizontal="center" wrapText="1"/>
    </xf>
    <xf numFmtId="164" fontId="22" fillId="10" borderId="56" xfId="0" applyFont="1" applyFill="1" applyBorder="1" applyAlignment="1">
      <alignment horizontal="center" wrapText="1"/>
    </xf>
    <xf numFmtId="168" fontId="22" fillId="10" borderId="57" xfId="0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/>
    </xf>
    <xf numFmtId="164" fontId="23" fillId="2" borderId="9" xfId="0" applyFont="1" applyFill="1" applyBorder="1" applyAlignment="1">
      <alignment horizontal="center"/>
    </xf>
    <xf numFmtId="164" fontId="23" fillId="2" borderId="0" xfId="0" applyFont="1" applyFill="1" applyBorder="1" applyAlignment="1">
      <alignment horizontal="left"/>
    </xf>
    <xf numFmtId="164" fontId="23" fillId="2" borderId="0" xfId="0" applyFont="1" applyFill="1" applyBorder="1" applyAlignment="1">
      <alignment/>
    </xf>
    <xf numFmtId="165" fontId="20" fillId="2" borderId="0" xfId="0" applyNumberFormat="1" applyFont="1" applyFill="1" applyBorder="1" applyAlignment="1">
      <alignment/>
    </xf>
    <xf numFmtId="168" fontId="20" fillId="2" borderId="9" xfId="0" applyNumberFormat="1" applyFont="1" applyFill="1" applyBorder="1" applyAlignment="1">
      <alignment horizontal="right"/>
    </xf>
    <xf numFmtId="165" fontId="19" fillId="2" borderId="7" xfId="0" applyNumberFormat="1" applyFont="1" applyFill="1" applyBorder="1" applyAlignment="1">
      <alignment horizontal="center"/>
    </xf>
    <xf numFmtId="164" fontId="20" fillId="2" borderId="9" xfId="0" applyFont="1" applyFill="1" applyBorder="1" applyAlignment="1">
      <alignment horizontal="center"/>
    </xf>
    <xf numFmtId="164" fontId="20" fillId="2" borderId="21" xfId="0" applyFont="1" applyFill="1" applyBorder="1" applyAlignment="1">
      <alignment horizontal="left"/>
    </xf>
    <xf numFmtId="164" fontId="20" fillId="2" borderId="0" xfId="0" applyFont="1" applyFill="1" applyBorder="1" applyAlignment="1">
      <alignment horizontal="left"/>
    </xf>
    <xf numFmtId="165" fontId="20" fillId="2" borderId="44" xfId="0" applyNumberFormat="1" applyFont="1" applyFill="1" applyBorder="1" applyAlignment="1">
      <alignment/>
    </xf>
    <xf numFmtId="168" fontId="20" fillId="2" borderId="9" xfId="0" applyNumberFormat="1" applyFont="1" applyFill="1" applyBorder="1" applyAlignment="1">
      <alignment/>
    </xf>
    <xf numFmtId="165" fontId="19" fillId="2" borderId="6" xfId="0" applyNumberFormat="1" applyFont="1" applyFill="1" applyBorder="1" applyAlignment="1">
      <alignment/>
    </xf>
    <xf numFmtId="164" fontId="23" fillId="5" borderId="52" xfId="0" applyFont="1" applyFill="1" applyBorder="1" applyAlignment="1">
      <alignment/>
    </xf>
    <xf numFmtId="164" fontId="23" fillId="5" borderId="56" xfId="0" applyFont="1" applyFill="1" applyBorder="1" applyAlignment="1">
      <alignment/>
    </xf>
    <xf numFmtId="165" fontId="23" fillId="5" borderId="57" xfId="0" applyNumberFormat="1" applyFont="1" applyFill="1" applyBorder="1" applyAlignment="1">
      <alignment/>
    </xf>
    <xf numFmtId="168" fontId="23" fillId="5" borderId="50" xfId="0" applyNumberFormat="1" applyFont="1" applyFill="1" applyBorder="1" applyAlignment="1">
      <alignment/>
    </xf>
    <xf numFmtId="165" fontId="24" fillId="2" borderId="6" xfId="0" applyNumberFormat="1" applyFont="1" applyFill="1" applyBorder="1" applyAlignment="1">
      <alignment/>
    </xf>
    <xf numFmtId="165" fontId="23" fillId="2" borderId="0" xfId="0" applyNumberFormat="1" applyFont="1" applyFill="1" applyAlignment="1">
      <alignment/>
    </xf>
    <xf numFmtId="164" fontId="23" fillId="0" borderId="0" xfId="0" applyFont="1" applyAlignment="1">
      <alignment/>
    </xf>
    <xf numFmtId="164" fontId="23" fillId="2" borderId="21" xfId="0" applyFont="1" applyFill="1" applyBorder="1" applyAlignment="1">
      <alignment horizontal="left"/>
    </xf>
    <xf numFmtId="164" fontId="20" fillId="2" borderId="0" xfId="0" applyFont="1" applyFill="1" applyBorder="1" applyAlignment="1">
      <alignment/>
    </xf>
    <xf numFmtId="165" fontId="20" fillId="2" borderId="44" xfId="0" applyNumberFormat="1" applyFont="1" applyFill="1" applyBorder="1" applyAlignment="1">
      <alignment wrapText="1"/>
    </xf>
    <xf numFmtId="164" fontId="23" fillId="2" borderId="50" xfId="0" applyFont="1" applyFill="1" applyBorder="1" applyAlignment="1">
      <alignment horizontal="center"/>
    </xf>
    <xf numFmtId="164" fontId="23" fillId="2" borderId="52" xfId="0" applyFont="1" applyFill="1" applyBorder="1" applyAlignment="1">
      <alignment horizontal="left"/>
    </xf>
    <xf numFmtId="164" fontId="23" fillId="2" borderId="56" xfId="0" applyFont="1" applyFill="1" applyBorder="1" applyAlignment="1">
      <alignment/>
    </xf>
    <xf numFmtId="165" fontId="23" fillId="2" borderId="57" xfId="0" applyNumberFormat="1" applyFont="1" applyFill="1" applyBorder="1" applyAlignment="1">
      <alignment wrapText="1"/>
    </xf>
    <xf numFmtId="168" fontId="23" fillId="2" borderId="50" xfId="0" applyNumberFormat="1" applyFont="1" applyFill="1" applyBorder="1" applyAlignment="1">
      <alignment/>
    </xf>
    <xf numFmtId="165" fontId="23" fillId="2" borderId="44" xfId="0" applyNumberFormat="1" applyFont="1" applyFill="1" applyBorder="1" applyAlignment="1">
      <alignment wrapText="1"/>
    </xf>
    <xf numFmtId="168" fontId="23" fillId="2" borderId="9" xfId="0" applyNumberFormat="1" applyFont="1" applyFill="1" applyBorder="1" applyAlignment="1">
      <alignment/>
    </xf>
    <xf numFmtId="164" fontId="23" fillId="2" borderId="6" xfId="0" applyFont="1" applyFill="1" applyBorder="1" applyAlignment="1">
      <alignment horizontal="center"/>
    </xf>
    <xf numFmtId="164" fontId="23" fillId="2" borderId="40" xfId="0" applyFont="1" applyFill="1" applyBorder="1" applyAlignment="1">
      <alignment horizontal="left"/>
    </xf>
    <xf numFmtId="164" fontId="23" fillId="2" borderId="54" xfId="0" applyFont="1" applyFill="1" applyBorder="1" applyAlignment="1">
      <alignment/>
    </xf>
    <xf numFmtId="165" fontId="23" fillId="2" borderId="12" xfId="0" applyNumberFormat="1" applyFont="1" applyFill="1" applyBorder="1" applyAlignment="1">
      <alignment wrapText="1"/>
    </xf>
    <xf numFmtId="168" fontId="23" fillId="2" borderId="6" xfId="0" applyNumberFormat="1" applyFont="1" applyFill="1" applyBorder="1" applyAlignment="1">
      <alignment/>
    </xf>
    <xf numFmtId="164" fontId="23" fillId="5" borderId="50" xfId="0" applyFont="1" applyFill="1" applyBorder="1" applyAlignment="1">
      <alignment horizontal="left"/>
    </xf>
    <xf numFmtId="165" fontId="24" fillId="5" borderId="6" xfId="0" applyNumberFormat="1" applyFont="1" applyFill="1" applyBorder="1" applyAlignment="1">
      <alignment/>
    </xf>
    <xf numFmtId="165" fontId="23" fillId="0" borderId="0" xfId="0" applyNumberFormat="1" applyFont="1" applyAlignment="1">
      <alignment/>
    </xf>
    <xf numFmtId="164" fontId="23" fillId="2" borderId="3" xfId="0" applyFont="1" applyFill="1" applyBorder="1" applyAlignment="1">
      <alignment horizontal="center"/>
    </xf>
    <xf numFmtId="164" fontId="23" fillId="2" borderId="3" xfId="0" applyFont="1" applyFill="1" applyBorder="1" applyAlignment="1">
      <alignment horizontal="left"/>
    </xf>
    <xf numFmtId="168" fontId="23" fillId="2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20" fillId="2" borderId="40" xfId="0" applyFont="1" applyFill="1" applyBorder="1" applyAlignment="1">
      <alignment horizontal="center"/>
    </xf>
    <xf numFmtId="164" fontId="20" fillId="2" borderId="54" xfId="0" applyFont="1" applyFill="1" applyBorder="1" applyAlignment="1">
      <alignment horizontal="left"/>
    </xf>
    <xf numFmtId="165" fontId="25" fillId="0" borderId="6" xfId="0" applyNumberFormat="1" applyFont="1" applyBorder="1" applyAlignment="1">
      <alignment shrinkToFit="1"/>
    </xf>
    <xf numFmtId="165" fontId="19" fillId="2" borderId="0" xfId="0" applyNumberFormat="1" applyFont="1" applyFill="1" applyBorder="1" applyAlignment="1">
      <alignment/>
    </xf>
    <xf numFmtId="164" fontId="23" fillId="2" borderId="58" xfId="0" applyFont="1" applyFill="1" applyBorder="1" applyAlignment="1">
      <alignment horizontal="center"/>
    </xf>
    <xf numFmtId="164" fontId="23" fillId="2" borderId="59" xfId="0" applyFont="1" applyFill="1" applyBorder="1" applyAlignment="1">
      <alignment horizontal="left"/>
    </xf>
    <xf numFmtId="168" fontId="23" fillId="2" borderId="60" xfId="0" applyNumberFormat="1" applyFont="1" applyFill="1" applyBorder="1" applyAlignment="1">
      <alignment/>
    </xf>
    <xf numFmtId="164" fontId="23" fillId="2" borderId="0" xfId="0" applyFont="1" applyFill="1" applyBorder="1" applyAlignment="1">
      <alignment horizontal="center"/>
    </xf>
    <xf numFmtId="168" fontId="23" fillId="2" borderId="0" xfId="0" applyNumberFormat="1" applyFont="1" applyFill="1" applyBorder="1" applyAlignment="1">
      <alignment/>
    </xf>
    <xf numFmtId="164" fontId="20" fillId="2" borderId="0" xfId="0" applyFont="1" applyFill="1" applyAlignment="1">
      <alignment horizontal="center"/>
    </xf>
    <xf numFmtId="164" fontId="20" fillId="2" borderId="0" xfId="0" applyFont="1" applyFill="1" applyAlignment="1">
      <alignment horizontal="left"/>
    </xf>
    <xf numFmtId="164" fontId="20" fillId="2" borderId="0" xfId="0" applyFont="1" applyFill="1" applyAlignment="1">
      <alignment/>
    </xf>
    <xf numFmtId="168" fontId="20" fillId="2" borderId="0" xfId="0" applyNumberFormat="1" applyFont="1" applyFill="1" applyAlignment="1">
      <alignment/>
    </xf>
    <xf numFmtId="165" fontId="20" fillId="2" borderId="0" xfId="0" applyNumberFormat="1" applyFont="1" applyFill="1" applyBorder="1" applyAlignment="1">
      <alignment horizontal="center"/>
    </xf>
    <xf numFmtId="165" fontId="20" fillId="2" borderId="55" xfId="0" applyNumberFormat="1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2 2 2" xfId="22"/>
    <cellStyle name="Normal 3" xfId="23"/>
    <cellStyle name="Normal 3 2" xfId="24"/>
    <cellStyle name="Normal 4" xfId="25"/>
    <cellStyle name="Normal 4 2" xfId="26"/>
    <cellStyle name="Normal 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6</xdr:col>
      <xdr:colOff>133350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3911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9"/>
  <sheetViews>
    <sheetView tabSelected="1" view="pageBreakPreview" zoomScaleNormal="70" zoomScaleSheetLayoutView="100" workbookViewId="0" topLeftCell="A103">
      <selection activeCell="G138" sqref="G138"/>
    </sheetView>
  </sheetViews>
  <sheetFormatPr defaultColWidth="9.140625" defaultRowHeight="15"/>
  <cols>
    <col min="1" max="1" width="8.140625" style="1" customWidth="1"/>
    <col min="2" max="2" width="10.7109375" style="1" customWidth="1"/>
    <col min="3" max="3" width="60.140625" style="1" customWidth="1"/>
    <col min="4" max="4" width="0.42578125" style="1" hidden="1" customWidth="1"/>
    <col min="5" max="5" width="0.85546875" style="1" hidden="1" customWidth="1"/>
    <col min="6" max="6" width="25.8515625" style="2" customWidth="1"/>
    <col min="7" max="7" width="19.8515625" style="2" customWidth="1"/>
    <col min="8" max="8" width="24.7109375" style="2" customWidth="1"/>
    <col min="9" max="9" width="16.421875" style="2" customWidth="1"/>
    <col min="10" max="10" width="23.00390625" style="2" customWidth="1"/>
    <col min="11" max="11" width="17.57421875" style="2" customWidth="1"/>
    <col min="12" max="12" width="21.140625" style="2" customWidth="1"/>
    <col min="13" max="24" width="14.00390625" style="3" customWidth="1"/>
    <col min="25" max="38" width="14.00390625" style="1" customWidth="1"/>
    <col min="39" max="16384" width="9.140625" style="1" customWidth="1"/>
  </cols>
  <sheetData>
    <row r="1" spans="1:12" ht="12.75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</row>
    <row r="2" spans="1:81" ht="18" customHeight="1">
      <c r="A2" s="6" t="s">
        <v>1</v>
      </c>
      <c r="B2" s="6"/>
      <c r="C2" s="6"/>
      <c r="D2" s="6"/>
      <c r="E2" s="7"/>
      <c r="F2" s="8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</row>
    <row r="3" spans="1:81" ht="12.75" customHeight="1">
      <c r="A3" s="12"/>
      <c r="B3" s="12"/>
      <c r="C3" s="6"/>
      <c r="D3" s="13"/>
      <c r="E3" s="7"/>
      <c r="F3" s="8"/>
      <c r="G3" s="7"/>
      <c r="H3" s="7"/>
      <c r="I3" s="7"/>
      <c r="J3" s="7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</row>
    <row r="4" spans="1:8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</row>
    <row r="5" spans="1:81" ht="18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</row>
    <row r="6" spans="1:81" ht="33.75" customHeight="1">
      <c r="A6" s="20"/>
      <c r="B6" s="20"/>
      <c r="C6" s="21" t="s">
        <v>4</v>
      </c>
      <c r="D6" s="21"/>
      <c r="E6" s="21"/>
      <c r="F6" s="21"/>
      <c r="G6" s="21"/>
      <c r="H6" s="21"/>
      <c r="I6" s="21"/>
      <c r="J6" s="21"/>
      <c r="K6" s="22" t="s">
        <v>5</v>
      </c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ht="8.25" customHeight="1">
      <c r="A7" s="26"/>
      <c r="B7" s="26"/>
      <c r="C7" s="27"/>
      <c r="D7" s="27"/>
      <c r="E7" s="27"/>
      <c r="F7" s="27"/>
      <c r="G7" s="27"/>
      <c r="H7" s="27"/>
      <c r="I7" s="27"/>
      <c r="J7" s="27"/>
      <c r="K7" s="28"/>
      <c r="L7" s="2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</row>
    <row r="8" spans="1:81" ht="15.75" customHeight="1">
      <c r="A8" s="30" t="s">
        <v>6</v>
      </c>
      <c r="B8" s="31" t="s">
        <v>7</v>
      </c>
      <c r="C8" s="32" t="s">
        <v>8</v>
      </c>
      <c r="D8" s="33" t="s">
        <v>9</v>
      </c>
      <c r="E8" s="34" t="s">
        <v>10</v>
      </c>
      <c r="F8" s="35" t="s">
        <v>11</v>
      </c>
      <c r="G8" s="35"/>
      <c r="H8" s="35"/>
      <c r="I8" s="35"/>
      <c r="J8" s="35"/>
      <c r="K8" s="35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</row>
    <row r="9" spans="1:81" ht="31.5">
      <c r="A9" s="30"/>
      <c r="B9" s="31"/>
      <c r="C9" s="32"/>
      <c r="D9" s="33"/>
      <c r="E9" s="34"/>
      <c r="F9" s="38" t="s">
        <v>12</v>
      </c>
      <c r="G9" s="39" t="s">
        <v>13</v>
      </c>
      <c r="H9" s="38" t="s">
        <v>14</v>
      </c>
      <c r="I9" s="39" t="s">
        <v>15</v>
      </c>
      <c r="J9" s="39" t="s">
        <v>16</v>
      </c>
      <c r="K9" s="39" t="s">
        <v>17</v>
      </c>
      <c r="L9" s="38" t="s">
        <v>18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</row>
    <row r="10" spans="1:81" ht="13.5">
      <c r="A10" s="40">
        <v>2</v>
      </c>
      <c r="B10" s="40">
        <v>3</v>
      </c>
      <c r="C10" s="40">
        <v>4</v>
      </c>
      <c r="D10" s="40"/>
      <c r="E10" s="40">
        <v>8</v>
      </c>
      <c r="F10" s="40" t="s">
        <v>19</v>
      </c>
      <c r="G10" s="40">
        <v>6</v>
      </c>
      <c r="H10" s="41">
        <v>7</v>
      </c>
      <c r="I10" s="40">
        <v>8</v>
      </c>
      <c r="J10" s="41">
        <v>9</v>
      </c>
      <c r="K10" s="40">
        <v>10</v>
      </c>
      <c r="L10" s="40">
        <v>11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</row>
    <row r="11" spans="1:81" ht="24.75" customHeight="1">
      <c r="A11" s="44">
        <v>5067</v>
      </c>
      <c r="B11" s="45">
        <v>733100</v>
      </c>
      <c r="C11" s="46" t="s">
        <v>20</v>
      </c>
      <c r="D11" s="47"/>
      <c r="E11" s="47"/>
      <c r="F11" s="48">
        <f aca="true" t="shared" si="0" ref="F11:F12">SUM(G11:L11)</f>
        <v>1200</v>
      </c>
      <c r="G11" s="48"/>
      <c r="H11" s="49">
        <v>1200</v>
      </c>
      <c r="I11" s="48"/>
      <c r="J11" s="49"/>
      <c r="K11" s="48"/>
      <c r="L11" s="48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ht="24.75" customHeight="1">
      <c r="A12" s="44">
        <v>5068</v>
      </c>
      <c r="B12" s="45">
        <v>733200</v>
      </c>
      <c r="C12" s="46" t="s">
        <v>21</v>
      </c>
      <c r="D12" s="47"/>
      <c r="E12" s="47"/>
      <c r="F12" s="48">
        <f t="shared" si="0"/>
        <v>49052</v>
      </c>
      <c r="G12" s="48"/>
      <c r="H12" s="49">
        <v>49052</v>
      </c>
      <c r="I12" s="48"/>
      <c r="J12" s="49"/>
      <c r="K12" s="48"/>
      <c r="L12" s="48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</row>
    <row r="13" spans="1:81" ht="34.5" customHeight="1">
      <c r="A13" s="50">
        <v>5066</v>
      </c>
      <c r="B13" s="51">
        <v>733000</v>
      </c>
      <c r="C13" s="52" t="s">
        <v>22</v>
      </c>
      <c r="D13" s="53"/>
      <c r="E13" s="53"/>
      <c r="F13" s="54">
        <f>F11+F12</f>
        <v>50252</v>
      </c>
      <c r="G13" s="55"/>
      <c r="H13" s="56">
        <f>H11+H12</f>
        <v>50252</v>
      </c>
      <c r="I13" s="55"/>
      <c r="J13" s="57"/>
      <c r="K13" s="55"/>
      <c r="L13" s="55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</row>
    <row r="14" spans="1:81" ht="24.75" customHeight="1">
      <c r="A14" s="58"/>
      <c r="B14" s="58"/>
      <c r="C14" s="58"/>
      <c r="D14" s="58"/>
      <c r="E14" s="58"/>
      <c r="F14" s="59"/>
      <c r="G14" s="59"/>
      <c r="H14" s="60"/>
      <c r="I14" s="59"/>
      <c r="J14" s="60"/>
      <c r="K14" s="59"/>
      <c r="L14" s="59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</row>
    <row r="15" spans="1:81" ht="34.5">
      <c r="A15" s="61">
        <v>5074</v>
      </c>
      <c r="B15" s="62">
        <v>741411</v>
      </c>
      <c r="C15" s="63" t="s">
        <v>23</v>
      </c>
      <c r="D15" s="64">
        <v>955777</v>
      </c>
      <c r="E15" s="65"/>
      <c r="F15" s="66">
        <v>0</v>
      </c>
      <c r="G15" s="67"/>
      <c r="H15" s="68"/>
      <c r="I15" s="67"/>
      <c r="J15" s="67"/>
      <c r="K15" s="67"/>
      <c r="L15" s="66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</row>
    <row r="16" spans="1:81" ht="18">
      <c r="A16" s="71"/>
      <c r="B16" s="72"/>
      <c r="C16" s="73"/>
      <c r="D16" s="74"/>
      <c r="E16" s="75"/>
      <c r="F16" s="76"/>
      <c r="G16" s="77"/>
      <c r="H16" s="77"/>
      <c r="I16" s="77"/>
      <c r="J16" s="77"/>
      <c r="K16" s="77"/>
      <c r="L16" s="77">
        <v>23294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ht="27.75" customHeight="1">
      <c r="A17" s="78">
        <v>5080</v>
      </c>
      <c r="B17" s="79">
        <v>7423</v>
      </c>
      <c r="C17" s="80" t="s">
        <v>24</v>
      </c>
      <c r="D17" s="81">
        <v>98107254.99999999</v>
      </c>
      <c r="E17" s="82">
        <v>0</v>
      </c>
      <c r="F17" s="66">
        <f aca="true" t="shared" si="1" ref="F17:F22">G17+H17+I17+J17+K17+L17</f>
        <v>23294</v>
      </c>
      <c r="G17" s="66"/>
      <c r="H17" s="66"/>
      <c r="I17" s="66"/>
      <c r="J17" s="66"/>
      <c r="K17" s="66"/>
      <c r="L17" s="66">
        <v>23294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</row>
    <row r="18" spans="1:81" ht="22.5" customHeight="1">
      <c r="A18" s="85"/>
      <c r="B18" s="86"/>
      <c r="C18" s="87"/>
      <c r="D18" s="88">
        <v>4778000</v>
      </c>
      <c r="E18" s="89"/>
      <c r="F18" s="90">
        <f t="shared" si="1"/>
        <v>330</v>
      </c>
      <c r="G18" s="91"/>
      <c r="H18" s="91"/>
      <c r="I18" s="91"/>
      <c r="J18" s="91"/>
      <c r="K18" s="90">
        <v>330</v>
      </c>
      <c r="L18" s="9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ht="27.75" customHeight="1">
      <c r="A19" s="78">
        <v>5090</v>
      </c>
      <c r="B19" s="79">
        <v>7441</v>
      </c>
      <c r="C19" s="80" t="s">
        <v>25</v>
      </c>
      <c r="D19" s="81">
        <v>4778000</v>
      </c>
      <c r="E19" s="82"/>
      <c r="F19" s="66">
        <f t="shared" si="1"/>
        <v>330</v>
      </c>
      <c r="G19" s="66"/>
      <c r="H19" s="66"/>
      <c r="I19" s="66"/>
      <c r="J19" s="66"/>
      <c r="K19" s="66">
        <f>SUM(K18)</f>
        <v>330</v>
      </c>
      <c r="L19" s="6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</row>
    <row r="20" spans="1:81" ht="21.75" customHeight="1">
      <c r="A20" s="92"/>
      <c r="B20" s="93">
        <v>7711</v>
      </c>
      <c r="C20" s="94" t="s">
        <v>26</v>
      </c>
      <c r="D20" s="95">
        <v>0</v>
      </c>
      <c r="E20" s="96"/>
      <c r="F20" s="90">
        <f t="shared" si="1"/>
        <v>23</v>
      </c>
      <c r="G20" s="90"/>
      <c r="H20" s="90"/>
      <c r="I20" s="90"/>
      <c r="J20" s="90">
        <v>23</v>
      </c>
      <c r="K20" s="90"/>
      <c r="L20" s="90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</row>
    <row r="21" spans="1:81" ht="21.75" customHeight="1" hidden="1">
      <c r="A21" s="92"/>
      <c r="B21" s="93">
        <v>7721</v>
      </c>
      <c r="C21" s="94" t="s">
        <v>27</v>
      </c>
      <c r="D21" s="95"/>
      <c r="E21" s="96"/>
      <c r="F21" s="90">
        <f t="shared" si="1"/>
        <v>0</v>
      </c>
      <c r="G21" s="90"/>
      <c r="H21" s="90"/>
      <c r="I21" s="90"/>
      <c r="J21" s="90"/>
      <c r="K21" s="90"/>
      <c r="L21" s="90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</row>
    <row r="22" spans="1:81" ht="27.75" customHeight="1">
      <c r="A22" s="78">
        <v>5096</v>
      </c>
      <c r="B22" s="79">
        <v>7700</v>
      </c>
      <c r="C22" s="80" t="s">
        <v>28</v>
      </c>
      <c r="D22" s="81">
        <v>0</v>
      </c>
      <c r="E22" s="82">
        <v>0</v>
      </c>
      <c r="F22" s="66">
        <f t="shared" si="1"/>
        <v>23</v>
      </c>
      <c r="G22" s="66"/>
      <c r="H22" s="66"/>
      <c r="I22" s="66"/>
      <c r="J22" s="66">
        <f>J20+J21</f>
        <v>23</v>
      </c>
      <c r="K22" s="66"/>
      <c r="L22" s="66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ht="27.75" customHeight="1">
      <c r="A23" s="99"/>
      <c r="B23" s="100"/>
      <c r="C23" s="101" t="s">
        <v>29</v>
      </c>
      <c r="D23" s="102">
        <v>1120050363.92</v>
      </c>
      <c r="E23" s="103"/>
      <c r="F23" s="104"/>
      <c r="G23" s="105"/>
      <c r="H23" s="105"/>
      <c r="I23" s="105"/>
      <c r="J23" s="105">
        <v>340</v>
      </c>
      <c r="K23" s="105"/>
      <c r="L23" s="105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</row>
    <row r="24" spans="1:81" ht="28.5" customHeight="1">
      <c r="A24" s="106"/>
      <c r="B24" s="107">
        <v>7811122</v>
      </c>
      <c r="C24" s="108" t="s">
        <v>30</v>
      </c>
      <c r="D24" s="109">
        <v>765940</v>
      </c>
      <c r="E24" s="110"/>
      <c r="F24" s="111"/>
      <c r="G24" s="111"/>
      <c r="H24" s="111"/>
      <c r="I24" s="111"/>
      <c r="J24" s="111">
        <f>J25-J23</f>
        <v>809953</v>
      </c>
      <c r="K24" s="111"/>
      <c r="L24" s="111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</row>
    <row r="25" spans="1:81" ht="27.75" customHeight="1">
      <c r="A25" s="78">
        <v>5101</v>
      </c>
      <c r="B25" s="79">
        <v>7811</v>
      </c>
      <c r="C25" s="113" t="s">
        <v>31</v>
      </c>
      <c r="D25" s="114">
        <v>1120816303.92</v>
      </c>
      <c r="E25" s="115">
        <v>0</v>
      </c>
      <c r="F25" s="116"/>
      <c r="G25" s="116">
        <v>0</v>
      </c>
      <c r="H25" s="116">
        <v>0</v>
      </c>
      <c r="I25" s="116">
        <v>0</v>
      </c>
      <c r="J25" s="116">
        <v>810293</v>
      </c>
      <c r="K25" s="116">
        <f>SUM(K23:K24)</f>
        <v>0</v>
      </c>
      <c r="L25" s="116">
        <v>0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</row>
    <row r="26" spans="1:81" ht="27.75" customHeight="1">
      <c r="A26" s="85">
        <v>5002</v>
      </c>
      <c r="B26" s="85">
        <v>7</v>
      </c>
      <c r="C26" s="87" t="s">
        <v>32</v>
      </c>
      <c r="D26" s="88">
        <v>1264008885.4</v>
      </c>
      <c r="E26" s="89" t="e">
        <f>E17+E19+E22+E25+#REF!</f>
        <v>#VALUE!</v>
      </c>
      <c r="F26" s="91">
        <f>G26+H26+I26+J26+K26+L26</f>
        <v>884192</v>
      </c>
      <c r="G26" s="91">
        <f>G17+G19+G22+G25</f>
        <v>0</v>
      </c>
      <c r="H26" s="91">
        <f>H17+H19+H22+H25+H13</f>
        <v>50252</v>
      </c>
      <c r="I26" s="91">
        <f>I17+I19+I22+I25</f>
        <v>0</v>
      </c>
      <c r="J26" s="91">
        <f>J15+J17+J19+J22+J25</f>
        <v>810316</v>
      </c>
      <c r="K26" s="91">
        <f>K17+K19+K22+K25</f>
        <v>330</v>
      </c>
      <c r="L26" s="91">
        <f>L17+L19+L22+L25</f>
        <v>23294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</row>
    <row r="27" spans="1:81" ht="18.75" customHeight="1">
      <c r="A27" s="92"/>
      <c r="B27" s="85">
        <v>8</v>
      </c>
      <c r="C27" s="94" t="s">
        <v>33</v>
      </c>
      <c r="D27" s="95"/>
      <c r="E27" s="96"/>
      <c r="F27" s="90"/>
      <c r="G27" s="90"/>
      <c r="H27" s="90"/>
      <c r="I27" s="90"/>
      <c r="J27" s="90"/>
      <c r="K27" s="90"/>
      <c r="L27" s="90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</row>
    <row r="28" spans="1:81" ht="44.25" customHeight="1">
      <c r="A28" s="78">
        <v>5001</v>
      </c>
      <c r="B28" s="79"/>
      <c r="C28" s="80" t="s">
        <v>34</v>
      </c>
      <c r="D28" s="81">
        <v>1264008885.4</v>
      </c>
      <c r="E28" s="82" t="e">
        <f>E26+E27</f>
        <v>#VALUE!</v>
      </c>
      <c r="F28" s="119">
        <f aca="true" t="shared" si="2" ref="F28:F29">G28+H28+I28+J28+K28+L28</f>
        <v>884192</v>
      </c>
      <c r="G28" s="66">
        <f>G26+G27</f>
        <v>0</v>
      </c>
      <c r="H28" s="66">
        <f>H26+H27</f>
        <v>50252</v>
      </c>
      <c r="I28" s="66">
        <f>I26+I27</f>
        <v>0</v>
      </c>
      <c r="J28" s="66">
        <f>J26+J27</f>
        <v>810316</v>
      </c>
      <c r="K28" s="66">
        <f>K26+K27</f>
        <v>330</v>
      </c>
      <c r="L28" s="66">
        <f>L26+L27</f>
        <v>23294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</row>
    <row r="29" spans="1:81" ht="32.25" customHeight="1">
      <c r="A29" s="122" t="s">
        <v>35</v>
      </c>
      <c r="B29" s="122"/>
      <c r="C29" s="122"/>
      <c r="D29" s="123">
        <v>100</v>
      </c>
      <c r="E29" s="124" t="e">
        <f>E28/D28%</f>
        <v>#VALUE!</v>
      </c>
      <c r="F29" s="91">
        <f t="shared" si="2"/>
        <v>99.99999999999999</v>
      </c>
      <c r="G29" s="125">
        <f>G28/F28%</f>
        <v>0</v>
      </c>
      <c r="H29" s="125">
        <f>H28/F28%</f>
        <v>5.683380985125402</v>
      </c>
      <c r="I29" s="125">
        <f>I28/F28%</f>
        <v>0</v>
      </c>
      <c r="J29" s="125">
        <f>J28/F28%</f>
        <v>91.64480112916651</v>
      </c>
      <c r="K29" s="125">
        <f>K28/F28%</f>
        <v>0.03732221056060222</v>
      </c>
      <c r="L29" s="125">
        <f>L28/F28*100</f>
        <v>2.634495675147479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</row>
    <row r="30" spans="1:81" ht="15" customHeight="1">
      <c r="A30" s="126"/>
      <c r="B30" s="127"/>
      <c r="C30" s="128"/>
      <c r="D30" s="129"/>
      <c r="E30" s="130"/>
      <c r="F30" s="131"/>
      <c r="G30" s="130"/>
      <c r="H30" s="132"/>
      <c r="I30" s="130"/>
      <c r="J30" s="130"/>
      <c r="K30" s="130"/>
      <c r="L30" s="133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</row>
    <row r="31" spans="1:81" ht="23.25">
      <c r="A31" s="20"/>
      <c r="B31" s="20"/>
      <c r="C31" s="21" t="s">
        <v>36</v>
      </c>
      <c r="D31" s="21"/>
      <c r="E31" s="21"/>
      <c r="F31" s="21"/>
      <c r="G31" s="21"/>
      <c r="H31" s="21"/>
      <c r="I31" s="21"/>
      <c r="J31" s="21"/>
      <c r="K31" s="22" t="s">
        <v>5</v>
      </c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</row>
    <row r="32" spans="1:81" ht="15.75">
      <c r="A32" s="136" t="s">
        <v>6</v>
      </c>
      <c r="B32" s="137" t="s">
        <v>7</v>
      </c>
      <c r="C32" s="138" t="s">
        <v>8</v>
      </c>
      <c r="D32" s="139"/>
      <c r="E32" s="140"/>
      <c r="F32" s="141" t="s">
        <v>37</v>
      </c>
      <c r="G32" s="141"/>
      <c r="H32" s="141"/>
      <c r="I32" s="141"/>
      <c r="J32" s="141"/>
      <c r="K32" s="141"/>
      <c r="L32" s="14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</row>
    <row r="33" spans="1:81" ht="29.25" customHeight="1">
      <c r="A33" s="136"/>
      <c r="B33" s="137"/>
      <c r="C33" s="138"/>
      <c r="D33" s="142" t="s">
        <v>38</v>
      </c>
      <c r="E33" s="143" t="s">
        <v>13</v>
      </c>
      <c r="F33" s="144" t="s">
        <v>12</v>
      </c>
      <c r="G33" s="145" t="s">
        <v>13</v>
      </c>
      <c r="H33" s="146" t="s">
        <v>14</v>
      </c>
      <c r="I33" s="145" t="s">
        <v>15</v>
      </c>
      <c r="J33" s="145" t="s">
        <v>16</v>
      </c>
      <c r="K33" s="145" t="s">
        <v>17</v>
      </c>
      <c r="L33" s="146" t="s">
        <v>18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</row>
    <row r="34" spans="1:81" ht="13.5">
      <c r="A34" s="147">
        <v>2</v>
      </c>
      <c r="B34" s="147">
        <v>3</v>
      </c>
      <c r="C34" s="147">
        <v>4</v>
      </c>
      <c r="D34" s="148"/>
      <c r="E34" s="147">
        <v>8</v>
      </c>
      <c r="F34" s="40" t="s">
        <v>19</v>
      </c>
      <c r="G34" s="147">
        <v>6</v>
      </c>
      <c r="H34" s="149">
        <v>7</v>
      </c>
      <c r="I34" s="147">
        <v>8</v>
      </c>
      <c r="J34" s="149">
        <v>9</v>
      </c>
      <c r="K34" s="147">
        <v>10</v>
      </c>
      <c r="L34" s="147">
        <v>11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</row>
    <row r="35" spans="1:81" ht="24.75" customHeight="1">
      <c r="A35" s="152">
        <v>5176</v>
      </c>
      <c r="B35" s="153">
        <v>4111</v>
      </c>
      <c r="C35" s="153" t="s">
        <v>39</v>
      </c>
      <c r="D35" s="154">
        <v>474329608.73</v>
      </c>
      <c r="E35" s="154"/>
      <c r="F35" s="155">
        <f aca="true" t="shared" si="3" ref="F35:F44">G35+H35+I35+J35+K35+L35</f>
        <v>276029</v>
      </c>
      <c r="G35" s="155"/>
      <c r="H35" s="155"/>
      <c r="I35" s="155"/>
      <c r="J35" s="155">
        <v>269269</v>
      </c>
      <c r="K35" s="155"/>
      <c r="L35" s="155">
        <v>6760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</row>
    <row r="36" spans="1:81" ht="24.75" customHeight="1">
      <c r="A36" s="156">
        <v>5178</v>
      </c>
      <c r="B36" s="157">
        <v>4121</v>
      </c>
      <c r="C36" s="157" t="s">
        <v>40</v>
      </c>
      <c r="D36" s="158">
        <v>56797623.36</v>
      </c>
      <c r="E36" s="158"/>
      <c r="F36" s="159">
        <f t="shared" si="3"/>
        <v>27918</v>
      </c>
      <c r="G36" s="159"/>
      <c r="H36" s="159"/>
      <c r="I36" s="159"/>
      <c r="J36" s="160">
        <v>27241</v>
      </c>
      <c r="K36" s="159"/>
      <c r="L36" s="159">
        <v>677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</row>
    <row r="37" spans="1:81" ht="24.75" customHeight="1">
      <c r="A37" s="156">
        <v>5179</v>
      </c>
      <c r="B37" s="157">
        <v>4122</v>
      </c>
      <c r="C37" s="157" t="s">
        <v>41</v>
      </c>
      <c r="D37" s="158">
        <v>24375646.96</v>
      </c>
      <c r="E37" s="158"/>
      <c r="F37" s="159">
        <f t="shared" si="3"/>
        <v>14215</v>
      </c>
      <c r="G37" s="159"/>
      <c r="H37" s="159"/>
      <c r="I37" s="159"/>
      <c r="J37" s="160">
        <v>13867</v>
      </c>
      <c r="K37" s="159"/>
      <c r="L37" s="159">
        <v>348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</row>
    <row r="38" spans="1:81" ht="17.25" customHeight="1">
      <c r="A38" s="161">
        <v>5180</v>
      </c>
      <c r="B38" s="162">
        <v>4123</v>
      </c>
      <c r="C38" s="162" t="s">
        <v>42</v>
      </c>
      <c r="D38" s="163">
        <v>3549851.83</v>
      </c>
      <c r="E38" s="163"/>
      <c r="F38" s="164">
        <f t="shared" si="3"/>
        <v>0</v>
      </c>
      <c r="G38" s="164"/>
      <c r="H38" s="164"/>
      <c r="I38" s="164"/>
      <c r="J38" s="164"/>
      <c r="K38" s="164"/>
      <c r="L38" s="16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</row>
    <row r="39" spans="1:81" ht="24.75" customHeight="1">
      <c r="A39" s="165"/>
      <c r="B39" s="166"/>
      <c r="C39" s="166" t="s">
        <v>43</v>
      </c>
      <c r="D39" s="167">
        <v>559052730.88</v>
      </c>
      <c r="E39" s="167">
        <f>SUM(E35:E38)</f>
        <v>0</v>
      </c>
      <c r="F39" s="168">
        <f t="shared" si="3"/>
        <v>318162</v>
      </c>
      <c r="G39" s="168">
        <f>SUM(G35:G38)</f>
        <v>0</v>
      </c>
      <c r="H39" s="168">
        <f>SUM(H35:H38)</f>
        <v>0</v>
      </c>
      <c r="I39" s="168">
        <f>SUM(I35:I38)</f>
        <v>0</v>
      </c>
      <c r="J39" s="168">
        <f>SUM(J35:J38)</f>
        <v>310377</v>
      </c>
      <c r="K39" s="168">
        <f>SUM(K35:K38)</f>
        <v>0</v>
      </c>
      <c r="L39" s="168">
        <f>SUM(L35:L38)</f>
        <v>7785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</row>
    <row r="40" spans="1:81" ht="24.75" customHeight="1">
      <c r="A40" s="169">
        <v>5182</v>
      </c>
      <c r="B40" s="170">
        <v>4131</v>
      </c>
      <c r="C40" s="170" t="s">
        <v>44</v>
      </c>
      <c r="D40" s="171">
        <v>8868621.98</v>
      </c>
      <c r="E40" s="171"/>
      <c r="F40" s="172">
        <f t="shared" si="3"/>
        <v>1278</v>
      </c>
      <c r="G40" s="172"/>
      <c r="H40" s="172"/>
      <c r="I40" s="172"/>
      <c r="J40" s="172">
        <v>1269</v>
      </c>
      <c r="K40" s="172"/>
      <c r="L40" s="172">
        <v>9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1:81" ht="24.75" customHeight="1">
      <c r="A41" s="161">
        <v>5189</v>
      </c>
      <c r="B41" s="162">
        <v>4151</v>
      </c>
      <c r="C41" s="162" t="s">
        <v>45</v>
      </c>
      <c r="D41" s="163">
        <v>20919775.38</v>
      </c>
      <c r="E41" s="163"/>
      <c r="F41" s="164">
        <f t="shared" si="3"/>
        <v>9507</v>
      </c>
      <c r="G41" s="164"/>
      <c r="H41" s="164"/>
      <c r="I41" s="164"/>
      <c r="J41" s="164">
        <v>9507</v>
      </c>
      <c r="K41" s="164"/>
      <c r="L41" s="164">
        <v>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1:81" ht="24.75" customHeight="1">
      <c r="A42" s="173"/>
      <c r="B42" s="174"/>
      <c r="C42" s="174" t="s">
        <v>46</v>
      </c>
      <c r="D42" s="175">
        <v>29788397.36</v>
      </c>
      <c r="E42" s="175">
        <f>E40+E41</f>
        <v>0</v>
      </c>
      <c r="F42" s="176">
        <f t="shared" si="3"/>
        <v>10785</v>
      </c>
      <c r="G42" s="176">
        <f>G40+G41</f>
        <v>0</v>
      </c>
      <c r="H42" s="176">
        <f>H40+H41</f>
        <v>0</v>
      </c>
      <c r="I42" s="176">
        <f>I40+I41</f>
        <v>0</v>
      </c>
      <c r="J42" s="176">
        <f>SUM(J40:J41)</f>
        <v>10776</v>
      </c>
      <c r="K42" s="176">
        <f>K40+K41</f>
        <v>0</v>
      </c>
      <c r="L42" s="176">
        <f>L40+L41</f>
        <v>9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</row>
    <row r="43" spans="1:81" ht="24.75" customHeight="1">
      <c r="A43" s="177"/>
      <c r="B43" s="86"/>
      <c r="C43" s="86"/>
      <c r="D43" s="178">
        <v>0</v>
      </c>
      <c r="E43" s="178"/>
      <c r="F43" s="90">
        <f t="shared" si="3"/>
        <v>0</v>
      </c>
      <c r="G43" s="91"/>
      <c r="H43" s="91"/>
      <c r="I43" s="91"/>
      <c r="J43" s="91"/>
      <c r="K43" s="91"/>
      <c r="L43" s="91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</row>
    <row r="44" spans="1:81" ht="24.75" customHeight="1">
      <c r="A44" s="173">
        <v>5184</v>
      </c>
      <c r="B44" s="174">
        <v>4141</v>
      </c>
      <c r="C44" s="179" t="s">
        <v>47</v>
      </c>
      <c r="D44" s="175">
        <v>16276.73</v>
      </c>
      <c r="E44" s="175">
        <v>0</v>
      </c>
      <c r="F44" s="176">
        <f t="shared" si="3"/>
        <v>0</v>
      </c>
      <c r="G44" s="176"/>
      <c r="H44" s="176">
        <v>0</v>
      </c>
      <c r="I44" s="176">
        <v>0</v>
      </c>
      <c r="J44" s="176"/>
      <c r="K44" s="176">
        <v>0</v>
      </c>
      <c r="L44" s="176">
        <f>SUM(L43)</f>
        <v>0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</row>
    <row r="45" spans="1:81" ht="24.75" customHeight="1">
      <c r="A45" s="180">
        <v>5199</v>
      </c>
      <c r="B45" s="181">
        <v>421211</v>
      </c>
      <c r="C45" s="182" t="s">
        <v>48</v>
      </c>
      <c r="D45" s="183">
        <v>16485867.75</v>
      </c>
      <c r="E45" s="184"/>
      <c r="F45" s="185">
        <f aca="true" t="shared" si="4" ref="F45:F49">SUM(G45:L45)</f>
        <v>11165</v>
      </c>
      <c r="G45" s="185"/>
      <c r="H45" s="185"/>
      <c r="I45" s="185"/>
      <c r="J45" s="185">
        <v>9275</v>
      </c>
      <c r="K45" s="185"/>
      <c r="L45" s="186">
        <v>1890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</row>
    <row r="46" spans="1:81" ht="24.75" customHeight="1">
      <c r="A46" s="187">
        <v>5199</v>
      </c>
      <c r="B46" s="188">
        <v>421221</v>
      </c>
      <c r="C46" s="189" t="s">
        <v>49</v>
      </c>
      <c r="D46" s="190">
        <v>30573808.07</v>
      </c>
      <c r="E46" s="191"/>
      <c r="F46" s="192">
        <f t="shared" si="4"/>
        <v>10903</v>
      </c>
      <c r="G46" s="192"/>
      <c r="H46" s="192"/>
      <c r="I46" s="192"/>
      <c r="J46" s="192">
        <v>10470</v>
      </c>
      <c r="K46" s="192"/>
      <c r="L46" s="192">
        <v>433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</row>
    <row r="47" spans="1:81" ht="24.75" customHeight="1">
      <c r="A47" s="187">
        <v>5199</v>
      </c>
      <c r="B47" s="188">
        <v>421225</v>
      </c>
      <c r="C47" s="189" t="s">
        <v>50</v>
      </c>
      <c r="D47" s="190">
        <v>1316455.14</v>
      </c>
      <c r="E47" s="191"/>
      <c r="F47" s="192">
        <f t="shared" si="4"/>
        <v>408</v>
      </c>
      <c r="G47" s="192"/>
      <c r="H47" s="192"/>
      <c r="I47" s="192"/>
      <c r="J47" s="192">
        <v>408</v>
      </c>
      <c r="K47" s="192"/>
      <c r="L47" s="192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</row>
    <row r="48" spans="1:81" ht="24.75" customHeight="1">
      <c r="A48" s="187">
        <v>5199</v>
      </c>
      <c r="B48" s="188">
        <v>4264</v>
      </c>
      <c r="C48" s="189" t="s">
        <v>51</v>
      </c>
      <c r="D48" s="190">
        <v>1128955.56</v>
      </c>
      <c r="E48" s="191"/>
      <c r="F48" s="192">
        <f t="shared" si="4"/>
        <v>227</v>
      </c>
      <c r="G48" s="192"/>
      <c r="H48" s="192"/>
      <c r="I48" s="192"/>
      <c r="J48" s="192">
        <v>227</v>
      </c>
      <c r="K48" s="192"/>
      <c r="L48" s="192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</row>
    <row r="49" spans="1:81" ht="24.75" customHeight="1">
      <c r="A49" s="193">
        <v>5199</v>
      </c>
      <c r="B49" s="194">
        <v>421221</v>
      </c>
      <c r="C49" s="195" t="s">
        <v>52</v>
      </c>
      <c r="D49" s="196">
        <v>410400</v>
      </c>
      <c r="E49" s="191"/>
      <c r="F49" s="197">
        <f t="shared" si="4"/>
        <v>480</v>
      </c>
      <c r="G49" s="192"/>
      <c r="H49" s="197"/>
      <c r="I49" s="197"/>
      <c r="J49" s="197">
        <v>480</v>
      </c>
      <c r="K49" s="197"/>
      <c r="L49" s="19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</row>
    <row r="50" spans="1:81" ht="24.75" customHeight="1">
      <c r="A50" s="173">
        <v>5199</v>
      </c>
      <c r="B50" s="174">
        <v>4212</v>
      </c>
      <c r="C50" s="174" t="s">
        <v>53</v>
      </c>
      <c r="D50" s="175">
        <v>49915486.52</v>
      </c>
      <c r="E50" s="175">
        <f>SUM(E45:E49)</f>
        <v>0</v>
      </c>
      <c r="F50" s="176">
        <f>SUM(F45:F49)</f>
        <v>23183</v>
      </c>
      <c r="G50" s="176">
        <f>SUM(G45:G49)</f>
        <v>0</v>
      </c>
      <c r="H50" s="176">
        <f>SUM(H45:H49)</f>
        <v>0</v>
      </c>
      <c r="I50" s="176">
        <f>SUM(I45:I49)</f>
        <v>0</v>
      </c>
      <c r="J50" s="176">
        <f>SUM(J45:J49)</f>
        <v>20860</v>
      </c>
      <c r="K50" s="176">
        <f>SUM(K45:K49)</f>
        <v>0</v>
      </c>
      <c r="L50" s="176">
        <f>SUM(L45:L49)</f>
        <v>2323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</row>
    <row r="51" spans="1:81" ht="24.75" customHeight="1">
      <c r="A51" s="198" t="s">
        <v>54</v>
      </c>
      <c r="B51" s="199" t="s">
        <v>55</v>
      </c>
      <c r="C51" s="200" t="s">
        <v>56</v>
      </c>
      <c r="D51" s="201">
        <v>1160807.12</v>
      </c>
      <c r="E51" s="201"/>
      <c r="F51" s="202">
        <f>G51+H51+I51+J51+K51+L51</f>
        <v>315</v>
      </c>
      <c r="G51" s="202"/>
      <c r="H51" s="202"/>
      <c r="I51" s="202"/>
      <c r="J51" s="203">
        <v>315</v>
      </c>
      <c r="K51" s="202"/>
      <c r="L51" s="20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</row>
    <row r="52" spans="1:81" ht="24.75" customHeight="1">
      <c r="A52" s="198" t="s">
        <v>54</v>
      </c>
      <c r="B52" s="199" t="s">
        <v>55</v>
      </c>
      <c r="C52" s="205" t="s">
        <v>57</v>
      </c>
      <c r="D52" s="206">
        <v>2022836.68</v>
      </c>
      <c r="E52" s="206"/>
      <c r="F52" s="207">
        <v>0</v>
      </c>
      <c r="G52" s="207"/>
      <c r="H52" s="207"/>
      <c r="I52" s="207"/>
      <c r="J52" s="208">
        <v>0</v>
      </c>
      <c r="K52" s="207"/>
      <c r="L52" s="209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</row>
    <row r="53" spans="1:81" ht="24.75" customHeight="1">
      <c r="A53" s="210" t="s">
        <v>54</v>
      </c>
      <c r="B53" s="211" t="s">
        <v>55</v>
      </c>
      <c r="C53" s="212" t="s">
        <v>58</v>
      </c>
      <c r="D53" s="213">
        <v>16894726.29</v>
      </c>
      <c r="E53" s="213"/>
      <c r="F53" s="214">
        <f>G53+H53+I53+J53+K53+L54</f>
        <v>17267</v>
      </c>
      <c r="G53" s="214"/>
      <c r="H53" s="214"/>
      <c r="I53" s="214"/>
      <c r="J53" s="207">
        <v>16478</v>
      </c>
      <c r="K53" s="214"/>
      <c r="L53" s="215">
        <f>683+106</f>
        <v>789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</row>
    <row r="54" spans="1:81" ht="24.75" customHeight="1">
      <c r="A54" s="216">
        <v>5239</v>
      </c>
      <c r="B54" s="217" t="s">
        <v>59</v>
      </c>
      <c r="C54" s="174" t="s">
        <v>60</v>
      </c>
      <c r="D54" s="175">
        <v>39093722.293267995</v>
      </c>
      <c r="E54" s="175">
        <f>SUM(E51:E53)</f>
        <v>0</v>
      </c>
      <c r="F54" s="176">
        <f aca="true" t="shared" si="5" ref="F54:F55">G54+H54+I54+J54+K54+L54</f>
        <v>17582</v>
      </c>
      <c r="G54" s="176">
        <f>SUM(G51:G53)</f>
        <v>0</v>
      </c>
      <c r="H54" s="176">
        <f>SUM(H51:H53)</f>
        <v>0</v>
      </c>
      <c r="I54" s="176">
        <f>SUM(I51:I53)</f>
        <v>0</v>
      </c>
      <c r="J54" s="176">
        <f>SUM(J51:J53)</f>
        <v>16793</v>
      </c>
      <c r="K54" s="176">
        <f>SUM(K51:K53)</f>
        <v>0</v>
      </c>
      <c r="L54" s="176">
        <f>SUM(L51:L53)</f>
        <v>789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</row>
    <row r="55" spans="1:81" ht="24.75" customHeight="1">
      <c r="A55" s="218"/>
      <c r="B55" s="219"/>
      <c r="C55" s="220" t="s">
        <v>61</v>
      </c>
      <c r="D55" s="221">
        <v>0</v>
      </c>
      <c r="E55" s="222"/>
      <c r="F55" s="223">
        <f t="shared" si="5"/>
        <v>0</v>
      </c>
      <c r="G55" s="224"/>
      <c r="H55" s="224"/>
      <c r="I55" s="224"/>
      <c r="J55" s="225"/>
      <c r="K55" s="225"/>
      <c r="L55" s="22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</row>
    <row r="56" spans="1:81" ht="24.75" customHeight="1">
      <c r="A56" s="226">
        <v>5236</v>
      </c>
      <c r="B56" s="227">
        <v>4267</v>
      </c>
      <c r="C56" s="228" t="s">
        <v>62</v>
      </c>
      <c r="D56" s="229"/>
      <c r="E56" s="230"/>
      <c r="F56" s="231">
        <f aca="true" t="shared" si="6" ref="F56:F71">SUM(G56:L56)</f>
        <v>28092</v>
      </c>
      <c r="G56" s="232"/>
      <c r="H56" s="231"/>
      <c r="I56" s="231"/>
      <c r="J56" s="192">
        <v>26640</v>
      </c>
      <c r="K56" s="192"/>
      <c r="L56" s="192">
        <f>1499-47</f>
        <v>1452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</row>
    <row r="57" spans="1:81" ht="24.75" customHeight="1">
      <c r="A57" s="226">
        <v>5236</v>
      </c>
      <c r="B57" s="227">
        <v>4267</v>
      </c>
      <c r="C57" s="228" t="s">
        <v>63</v>
      </c>
      <c r="D57" s="229">
        <v>5777076.31</v>
      </c>
      <c r="E57" s="229"/>
      <c r="F57" s="231">
        <f t="shared" si="6"/>
        <v>22062</v>
      </c>
      <c r="G57" s="231"/>
      <c r="H57" s="231"/>
      <c r="I57" s="231"/>
      <c r="J57" s="192">
        <v>22062</v>
      </c>
      <c r="K57" s="192"/>
      <c r="L57" s="192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</row>
    <row r="58" spans="1:81" ht="24.75" customHeight="1">
      <c r="A58" s="226">
        <v>5236</v>
      </c>
      <c r="B58" s="227">
        <v>4267</v>
      </c>
      <c r="C58" s="228" t="s">
        <v>64</v>
      </c>
      <c r="D58" s="229">
        <v>765940</v>
      </c>
      <c r="E58" s="229"/>
      <c r="F58" s="231">
        <f t="shared" si="6"/>
        <v>380</v>
      </c>
      <c r="G58" s="231"/>
      <c r="H58" s="231"/>
      <c r="I58" s="231"/>
      <c r="J58" s="192">
        <v>380</v>
      </c>
      <c r="K58" s="192"/>
      <c r="L58" s="192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</row>
    <row r="59" spans="1:81" ht="24.75" customHeight="1">
      <c r="A59" s="226">
        <v>5236</v>
      </c>
      <c r="B59" s="227">
        <v>4267</v>
      </c>
      <c r="C59" s="228" t="s">
        <v>65</v>
      </c>
      <c r="D59" s="229">
        <v>765940</v>
      </c>
      <c r="E59" s="229"/>
      <c r="F59" s="231">
        <f t="shared" si="6"/>
        <v>41162</v>
      </c>
      <c r="G59" s="231"/>
      <c r="H59" s="231"/>
      <c r="I59" s="231"/>
      <c r="J59" s="192">
        <v>41162</v>
      </c>
      <c r="K59" s="192"/>
      <c r="L59" s="19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</row>
    <row r="60" spans="1:81" ht="24.75" customHeight="1">
      <c r="A60" s="226">
        <v>5236</v>
      </c>
      <c r="B60" s="227">
        <v>4267</v>
      </c>
      <c r="C60" s="228" t="s">
        <v>66</v>
      </c>
      <c r="D60" s="229">
        <v>8808283.96</v>
      </c>
      <c r="E60" s="229"/>
      <c r="F60" s="231">
        <f t="shared" si="6"/>
        <v>1744</v>
      </c>
      <c r="G60" s="231"/>
      <c r="H60" s="231"/>
      <c r="I60" s="231"/>
      <c r="J60" s="192">
        <v>1744</v>
      </c>
      <c r="K60" s="192"/>
      <c r="L60" s="192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</row>
    <row r="61" spans="1:81" ht="24.75" customHeight="1">
      <c r="A61" s="226">
        <v>5236</v>
      </c>
      <c r="B61" s="227">
        <v>4267</v>
      </c>
      <c r="C61" s="228" t="s">
        <v>67</v>
      </c>
      <c r="D61" s="229">
        <v>68140804.22</v>
      </c>
      <c r="E61" s="229"/>
      <c r="F61" s="231">
        <f t="shared" si="6"/>
        <v>236824</v>
      </c>
      <c r="G61" s="231"/>
      <c r="H61" s="231"/>
      <c r="I61" s="231"/>
      <c r="J61" s="192">
        <v>236824</v>
      </c>
      <c r="K61" s="192"/>
      <c r="L61" s="192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</row>
    <row r="62" spans="1:81" ht="24.75" customHeight="1">
      <c r="A62" s="226">
        <v>5236</v>
      </c>
      <c r="B62" s="227">
        <v>4267</v>
      </c>
      <c r="C62" s="228" t="s">
        <v>68</v>
      </c>
      <c r="D62" s="229">
        <v>189411.05</v>
      </c>
      <c r="E62" s="229"/>
      <c r="F62" s="231">
        <f t="shared" si="6"/>
        <v>2893</v>
      </c>
      <c r="G62" s="231"/>
      <c r="H62" s="231"/>
      <c r="I62" s="231"/>
      <c r="J62" s="192">
        <v>2864</v>
      </c>
      <c r="K62" s="192"/>
      <c r="L62" s="192">
        <v>29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</row>
    <row r="63" spans="1:81" ht="24.75" customHeight="1">
      <c r="A63" s="226">
        <v>5236</v>
      </c>
      <c r="B63" s="227">
        <v>4267</v>
      </c>
      <c r="C63" s="228" t="s">
        <v>69</v>
      </c>
      <c r="D63" s="229">
        <v>109455312.00999999</v>
      </c>
      <c r="E63" s="229"/>
      <c r="F63" s="231">
        <f t="shared" si="6"/>
        <v>23908</v>
      </c>
      <c r="G63" s="232"/>
      <c r="H63" s="231"/>
      <c r="I63" s="231"/>
      <c r="J63" s="192">
        <v>20947</v>
      </c>
      <c r="K63" s="192"/>
      <c r="L63" s="233">
        <f>2751+210</f>
        <v>2961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</row>
    <row r="64" spans="1:81" ht="24.75" customHeight="1">
      <c r="A64" s="226">
        <v>5236</v>
      </c>
      <c r="B64" s="227">
        <v>4267</v>
      </c>
      <c r="C64" s="228" t="s">
        <v>70</v>
      </c>
      <c r="D64" s="229">
        <v>109455312.00999999</v>
      </c>
      <c r="E64" s="229"/>
      <c r="F64" s="231">
        <f t="shared" si="6"/>
        <v>42392</v>
      </c>
      <c r="G64" s="232"/>
      <c r="H64" s="231"/>
      <c r="I64" s="231"/>
      <c r="J64" s="192">
        <v>42392</v>
      </c>
      <c r="K64" s="192"/>
      <c r="L64" s="233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</row>
    <row r="65" spans="1:81" ht="24.75" customHeight="1">
      <c r="A65" s="226">
        <v>5236</v>
      </c>
      <c r="B65" s="227">
        <v>4267</v>
      </c>
      <c r="C65" s="228" t="s">
        <v>71</v>
      </c>
      <c r="D65" s="229">
        <v>765940</v>
      </c>
      <c r="E65" s="229"/>
      <c r="F65" s="231">
        <f t="shared" si="6"/>
        <v>0</v>
      </c>
      <c r="G65" s="231"/>
      <c r="H65" s="231"/>
      <c r="I65" s="231"/>
      <c r="J65" s="192"/>
      <c r="K65" s="192"/>
      <c r="L65" s="192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</row>
    <row r="66" spans="1:81" ht="24.75" customHeight="1">
      <c r="A66" s="226">
        <v>5236</v>
      </c>
      <c r="B66" s="227">
        <v>4267</v>
      </c>
      <c r="C66" s="228" t="s">
        <v>72</v>
      </c>
      <c r="D66" s="229">
        <v>39381687.69</v>
      </c>
      <c r="E66" s="229"/>
      <c r="F66" s="231">
        <f t="shared" si="6"/>
        <v>10857</v>
      </c>
      <c r="G66" s="231"/>
      <c r="H66" s="231"/>
      <c r="I66" s="231"/>
      <c r="J66" s="192">
        <v>10857</v>
      </c>
      <c r="K66" s="192"/>
      <c r="L66" s="192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</row>
    <row r="67" spans="1:81" ht="24.75" customHeight="1">
      <c r="A67" s="226">
        <v>5236</v>
      </c>
      <c r="B67" s="227">
        <v>4267</v>
      </c>
      <c r="C67" s="228" t="s">
        <v>73</v>
      </c>
      <c r="D67" s="229"/>
      <c r="E67" s="229"/>
      <c r="F67" s="231">
        <f t="shared" si="6"/>
        <v>738</v>
      </c>
      <c r="G67" s="231"/>
      <c r="H67" s="231"/>
      <c r="I67" s="231"/>
      <c r="J67" s="192">
        <v>738</v>
      </c>
      <c r="K67" s="192"/>
      <c r="L67" s="192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</row>
    <row r="68" spans="1:81" ht="24.75" customHeight="1">
      <c r="A68" s="226">
        <v>5236</v>
      </c>
      <c r="B68" s="227">
        <v>4267</v>
      </c>
      <c r="C68" s="234" t="s">
        <v>74</v>
      </c>
      <c r="D68" s="229">
        <v>10049379.29</v>
      </c>
      <c r="E68" s="229"/>
      <c r="F68" s="231">
        <f t="shared" si="6"/>
        <v>2741</v>
      </c>
      <c r="G68" s="231"/>
      <c r="H68" s="231"/>
      <c r="I68" s="231"/>
      <c r="J68" s="192">
        <v>2741</v>
      </c>
      <c r="K68" s="192"/>
      <c r="L68" s="192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</row>
    <row r="69" spans="1:81" ht="24.75" customHeight="1">
      <c r="A69" s="235">
        <v>5236</v>
      </c>
      <c r="B69" s="236">
        <v>4267</v>
      </c>
      <c r="C69" s="237" t="s">
        <v>75</v>
      </c>
      <c r="D69" s="238"/>
      <c r="E69" s="239">
        <v>0</v>
      </c>
      <c r="F69" s="240">
        <f t="shared" si="6"/>
        <v>5848</v>
      </c>
      <c r="G69" s="232"/>
      <c r="H69" s="241"/>
      <c r="I69" s="241"/>
      <c r="J69" s="242">
        <f>5848-122</f>
        <v>5726</v>
      </c>
      <c r="K69" s="241"/>
      <c r="L69" s="241">
        <v>122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</row>
    <row r="70" spans="1:81" ht="24.75" customHeight="1">
      <c r="A70" s="235">
        <v>5236</v>
      </c>
      <c r="B70" s="236">
        <v>4267</v>
      </c>
      <c r="C70" s="237" t="s">
        <v>76</v>
      </c>
      <c r="D70" s="238"/>
      <c r="E70" s="239">
        <v>0</v>
      </c>
      <c r="F70" s="240">
        <f t="shared" si="6"/>
        <v>138</v>
      </c>
      <c r="G70" s="232"/>
      <c r="H70" s="241"/>
      <c r="I70" s="241"/>
      <c r="J70" s="241">
        <v>138</v>
      </c>
      <c r="K70" s="241"/>
      <c r="L70" s="241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</row>
    <row r="71" spans="1:81" ht="24.75" customHeight="1">
      <c r="A71" s="235">
        <v>5236</v>
      </c>
      <c r="B71" s="236">
        <v>4267</v>
      </c>
      <c r="C71" s="237" t="s">
        <v>77</v>
      </c>
      <c r="D71" s="238"/>
      <c r="E71" s="239">
        <v>0</v>
      </c>
      <c r="F71" s="240">
        <f t="shared" si="6"/>
        <v>53</v>
      </c>
      <c r="G71" s="241"/>
      <c r="H71" s="241"/>
      <c r="I71" s="241"/>
      <c r="J71" s="242">
        <v>53</v>
      </c>
      <c r="K71" s="241"/>
      <c r="L71" s="241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</row>
    <row r="72" spans="1:81" ht="27.75" customHeight="1">
      <c r="A72" s="243">
        <v>5236</v>
      </c>
      <c r="B72" s="79">
        <v>4267</v>
      </c>
      <c r="C72" s="244" t="s">
        <v>78</v>
      </c>
      <c r="D72" s="245">
        <v>346292454.99</v>
      </c>
      <c r="E72" s="246">
        <f>SUM(E57:E71)</f>
        <v>0</v>
      </c>
      <c r="F72" s="66">
        <f aca="true" t="shared" si="7" ref="F72:F121">G72+H72+I72+J72+K72+L72</f>
        <v>419832</v>
      </c>
      <c r="G72" s="66">
        <f>SUM(G56:G71)</f>
        <v>0</v>
      </c>
      <c r="H72" s="66">
        <f>SUM(H56:H71)</f>
        <v>0</v>
      </c>
      <c r="I72" s="66">
        <f>SUM(I56:I71)</f>
        <v>0</v>
      </c>
      <c r="J72" s="66">
        <f>SUM(J56:J71)</f>
        <v>415268</v>
      </c>
      <c r="K72" s="66">
        <f>SUM(K56:K71)</f>
        <v>0</v>
      </c>
      <c r="L72" s="176">
        <f>SUM(L56:L71)</f>
        <v>4564</v>
      </c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</row>
    <row r="73" spans="1:81" ht="18.75" customHeight="1">
      <c r="A73" s="247">
        <v>5182</v>
      </c>
      <c r="B73" s="248">
        <v>413142</v>
      </c>
      <c r="C73" s="249" t="s">
        <v>79</v>
      </c>
      <c r="D73" s="250"/>
      <c r="E73" s="251"/>
      <c r="F73" s="252">
        <f t="shared" si="7"/>
        <v>0</v>
      </c>
      <c r="G73" s="253"/>
      <c r="H73" s="253"/>
      <c r="I73" s="253"/>
      <c r="J73" s="254"/>
      <c r="K73" s="254"/>
      <c r="L73" s="186">
        <v>0</v>
      </c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</row>
    <row r="74" spans="1:81" ht="24.75" customHeight="1">
      <c r="A74" s="256">
        <v>5186</v>
      </c>
      <c r="B74" s="257">
        <v>4143</v>
      </c>
      <c r="C74" s="258" t="s">
        <v>80</v>
      </c>
      <c r="D74" s="259">
        <v>1419945.37</v>
      </c>
      <c r="E74" s="259"/>
      <c r="F74" s="260">
        <f t="shared" si="7"/>
        <v>69</v>
      </c>
      <c r="G74" s="261"/>
      <c r="H74" s="260"/>
      <c r="I74" s="260"/>
      <c r="J74" s="260">
        <v>69</v>
      </c>
      <c r="K74" s="260"/>
      <c r="L74" s="26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</row>
    <row r="75" spans="1:81" ht="24.75" customHeight="1">
      <c r="A75" s="256">
        <v>5186</v>
      </c>
      <c r="B75" s="257">
        <v>4143</v>
      </c>
      <c r="C75" s="258" t="s">
        <v>81</v>
      </c>
      <c r="D75" s="259">
        <v>126428</v>
      </c>
      <c r="E75" s="259"/>
      <c r="F75" s="260">
        <f t="shared" si="7"/>
        <v>0</v>
      </c>
      <c r="G75" s="260"/>
      <c r="H75" s="260"/>
      <c r="I75" s="260"/>
      <c r="J75" s="260"/>
      <c r="K75" s="260"/>
      <c r="L75" s="26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</row>
    <row r="76" spans="1:81" ht="24.75" customHeight="1">
      <c r="A76" s="256">
        <v>5186</v>
      </c>
      <c r="B76" s="257">
        <v>4144</v>
      </c>
      <c r="C76" s="258" t="s">
        <v>82</v>
      </c>
      <c r="D76" s="259">
        <v>126428</v>
      </c>
      <c r="E76" s="259"/>
      <c r="F76" s="260">
        <f t="shared" si="7"/>
        <v>342</v>
      </c>
      <c r="G76" s="260"/>
      <c r="H76" s="260"/>
      <c r="I76" s="260"/>
      <c r="J76" s="260">
        <v>342</v>
      </c>
      <c r="K76" s="260"/>
      <c r="L76" s="26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</row>
    <row r="77" spans="1:81" ht="24.75" customHeight="1">
      <c r="A77" s="256">
        <v>5186</v>
      </c>
      <c r="B77" s="257">
        <v>4144</v>
      </c>
      <c r="C77" s="258" t="s">
        <v>83</v>
      </c>
      <c r="D77" s="259">
        <v>126428</v>
      </c>
      <c r="E77" s="259"/>
      <c r="F77" s="260">
        <f t="shared" si="7"/>
        <v>0</v>
      </c>
      <c r="G77" s="260"/>
      <c r="H77" s="260"/>
      <c r="I77" s="260"/>
      <c r="J77" s="260"/>
      <c r="K77" s="260"/>
      <c r="L77" s="26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</row>
    <row r="78" spans="1:81" ht="24.75" customHeight="1">
      <c r="A78" s="256">
        <v>5186</v>
      </c>
      <c r="B78" s="257">
        <v>4144</v>
      </c>
      <c r="C78" s="258" t="s">
        <v>84</v>
      </c>
      <c r="D78" s="259">
        <v>126428</v>
      </c>
      <c r="E78" s="259"/>
      <c r="F78" s="260">
        <f t="shared" si="7"/>
        <v>0</v>
      </c>
      <c r="G78" s="260"/>
      <c r="H78" s="260"/>
      <c r="I78" s="260"/>
      <c r="J78" s="260">
        <v>0</v>
      </c>
      <c r="K78" s="260"/>
      <c r="L78" s="26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</row>
    <row r="79" spans="1:81" ht="24.75" customHeight="1">
      <c r="A79" s="262">
        <v>5189</v>
      </c>
      <c r="B79" s="263">
        <v>4161</v>
      </c>
      <c r="C79" s="264" t="s">
        <v>85</v>
      </c>
      <c r="D79" s="265">
        <v>4468760.5</v>
      </c>
      <c r="E79" s="265"/>
      <c r="F79" s="266">
        <f t="shared" si="7"/>
        <v>2723</v>
      </c>
      <c r="G79" s="266"/>
      <c r="H79" s="266"/>
      <c r="I79" s="266"/>
      <c r="J79" s="266">
        <v>2723</v>
      </c>
      <c r="K79" s="266"/>
      <c r="L79" s="266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</row>
    <row r="80" spans="1:81" ht="24.75" customHeight="1">
      <c r="A80" s="262">
        <v>5189</v>
      </c>
      <c r="B80" s="263">
        <v>4161</v>
      </c>
      <c r="C80" s="264" t="s">
        <v>86</v>
      </c>
      <c r="D80" s="265">
        <v>802215.18</v>
      </c>
      <c r="E80" s="265"/>
      <c r="F80" s="266">
        <f t="shared" si="7"/>
        <v>241</v>
      </c>
      <c r="G80" s="266"/>
      <c r="H80" s="266"/>
      <c r="I80" s="266"/>
      <c r="J80" s="266"/>
      <c r="K80" s="266"/>
      <c r="L80" s="266">
        <v>241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</row>
    <row r="81" spans="1:81" ht="24.75" customHeight="1">
      <c r="A81" s="262">
        <v>5198</v>
      </c>
      <c r="B81" s="263">
        <v>4211</v>
      </c>
      <c r="C81" s="264" t="s">
        <v>87</v>
      </c>
      <c r="D81" s="265">
        <v>2006356.81</v>
      </c>
      <c r="E81" s="265"/>
      <c r="F81" s="266">
        <f t="shared" si="7"/>
        <v>701</v>
      </c>
      <c r="G81" s="266"/>
      <c r="H81" s="266"/>
      <c r="I81" s="266"/>
      <c r="J81" s="266">
        <v>582</v>
      </c>
      <c r="K81" s="266"/>
      <c r="L81" s="266">
        <v>119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</row>
    <row r="82" spans="1:81" ht="36" customHeight="1">
      <c r="A82" s="262">
        <v>5200</v>
      </c>
      <c r="B82" s="263">
        <v>4213</v>
      </c>
      <c r="C82" s="267" t="s">
        <v>88</v>
      </c>
      <c r="D82" s="265">
        <v>10590983.99</v>
      </c>
      <c r="E82" s="265"/>
      <c r="F82" s="268">
        <f t="shared" si="7"/>
        <v>12182</v>
      </c>
      <c r="G82" s="266"/>
      <c r="H82" s="266"/>
      <c r="I82" s="266"/>
      <c r="J82" s="268">
        <v>12064</v>
      </c>
      <c r="K82" s="268"/>
      <c r="L82" s="268">
        <v>118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</row>
    <row r="83" spans="1:81" ht="24.75" customHeight="1" hidden="1">
      <c r="A83" s="262"/>
      <c r="B83" s="263"/>
      <c r="C83" s="269"/>
      <c r="D83" s="265"/>
      <c r="E83" s="265"/>
      <c r="F83" s="268">
        <f t="shared" si="7"/>
        <v>0</v>
      </c>
      <c r="G83" s="266"/>
      <c r="H83" s="266"/>
      <c r="I83" s="266"/>
      <c r="J83" s="270"/>
      <c r="K83" s="268"/>
      <c r="L83" s="268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</row>
    <row r="84" spans="1:81" ht="24.75" customHeight="1">
      <c r="A84" s="262">
        <v>5201</v>
      </c>
      <c r="B84" s="263">
        <v>4214</v>
      </c>
      <c r="C84" s="264" t="s">
        <v>89</v>
      </c>
      <c r="D84" s="265">
        <v>3332074.49</v>
      </c>
      <c r="E84" s="265"/>
      <c r="F84" s="266">
        <f t="shared" si="7"/>
        <v>719</v>
      </c>
      <c r="G84" s="266"/>
      <c r="H84" s="266"/>
      <c r="I84" s="266"/>
      <c r="J84" s="266">
        <v>718</v>
      </c>
      <c r="K84" s="266"/>
      <c r="L84" s="266">
        <v>1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</row>
    <row r="85" spans="1:81" ht="15" customHeight="1">
      <c r="A85" s="262">
        <v>5202</v>
      </c>
      <c r="B85" s="263">
        <v>4215</v>
      </c>
      <c r="C85" s="264" t="s">
        <v>90</v>
      </c>
      <c r="D85" s="265">
        <v>8098250</v>
      </c>
      <c r="E85" s="265"/>
      <c r="F85" s="266">
        <f t="shared" si="7"/>
        <v>2359</v>
      </c>
      <c r="G85" s="266"/>
      <c r="H85" s="266"/>
      <c r="I85" s="266"/>
      <c r="J85" s="266">
        <v>2359</v>
      </c>
      <c r="K85" s="266"/>
      <c r="L85" s="266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</row>
    <row r="86" spans="1:81" ht="16.5" customHeight="1" hidden="1">
      <c r="A86" s="262">
        <v>5203</v>
      </c>
      <c r="B86" s="263">
        <v>4216</v>
      </c>
      <c r="C86" s="264" t="s">
        <v>91</v>
      </c>
      <c r="D86" s="265">
        <v>869432.94</v>
      </c>
      <c r="E86" s="265"/>
      <c r="F86" s="266">
        <f t="shared" si="7"/>
        <v>0</v>
      </c>
      <c r="G86" s="266"/>
      <c r="H86" s="266"/>
      <c r="I86" s="266"/>
      <c r="J86" s="266"/>
      <c r="K86" s="266"/>
      <c r="L86" s="266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</row>
    <row r="87" spans="1:81" ht="16.5" customHeight="1" hidden="1">
      <c r="A87" s="262">
        <v>5203</v>
      </c>
      <c r="B87" s="263">
        <v>4219</v>
      </c>
      <c r="C87" s="264" t="s">
        <v>92</v>
      </c>
      <c r="D87" s="265">
        <v>0.15</v>
      </c>
      <c r="E87" s="265"/>
      <c r="F87" s="266">
        <f t="shared" si="7"/>
        <v>0</v>
      </c>
      <c r="G87" s="266"/>
      <c r="H87" s="266"/>
      <c r="I87" s="266"/>
      <c r="J87" s="266"/>
      <c r="K87" s="266"/>
      <c r="L87" s="266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</row>
    <row r="88" spans="1:81" ht="16.5" customHeight="1">
      <c r="A88" s="262">
        <v>5206</v>
      </c>
      <c r="B88" s="263">
        <v>4221</v>
      </c>
      <c r="C88" s="264" t="s">
        <v>93</v>
      </c>
      <c r="D88" s="265">
        <v>680446</v>
      </c>
      <c r="E88" s="265"/>
      <c r="F88" s="266">
        <f t="shared" si="7"/>
        <v>93</v>
      </c>
      <c r="G88" s="266"/>
      <c r="H88" s="266"/>
      <c r="I88" s="266"/>
      <c r="J88" s="266">
        <v>93</v>
      </c>
      <c r="K88" s="266"/>
      <c r="L88" s="266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</row>
    <row r="89" spans="1:81" ht="15.75" customHeight="1">
      <c r="A89" s="262">
        <v>5207</v>
      </c>
      <c r="B89" s="263">
        <v>4222</v>
      </c>
      <c r="C89" s="264" t="s">
        <v>94</v>
      </c>
      <c r="D89" s="265">
        <v>1744786.84</v>
      </c>
      <c r="E89" s="265"/>
      <c r="F89" s="266">
        <f t="shared" si="7"/>
        <v>0</v>
      </c>
      <c r="G89" s="266"/>
      <c r="H89" s="266"/>
      <c r="I89" s="271"/>
      <c r="J89" s="266"/>
      <c r="K89" s="266"/>
      <c r="L89" s="266">
        <v>0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</row>
    <row r="90" spans="1:81" ht="15.75" customHeight="1">
      <c r="A90" s="262">
        <v>5210</v>
      </c>
      <c r="B90" s="263">
        <v>4229</v>
      </c>
      <c r="C90" s="264" t="s">
        <v>95</v>
      </c>
      <c r="D90" s="265">
        <v>20424</v>
      </c>
      <c r="E90" s="265"/>
      <c r="F90" s="266">
        <f t="shared" si="7"/>
        <v>24</v>
      </c>
      <c r="G90" s="266"/>
      <c r="H90" s="266"/>
      <c r="I90" s="266"/>
      <c r="J90" s="266">
        <v>24</v>
      </c>
      <c r="K90" s="266"/>
      <c r="L90" s="266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</row>
    <row r="91" spans="1:81" ht="19.5" customHeight="1">
      <c r="A91" s="262">
        <v>5213</v>
      </c>
      <c r="B91" s="263">
        <v>4232</v>
      </c>
      <c r="C91" s="264" t="s">
        <v>96</v>
      </c>
      <c r="D91" s="265">
        <v>4289480</v>
      </c>
      <c r="E91" s="265"/>
      <c r="F91" s="266">
        <f t="shared" si="7"/>
        <v>772</v>
      </c>
      <c r="G91" s="266"/>
      <c r="H91" s="266"/>
      <c r="I91" s="266"/>
      <c r="J91" s="266">
        <v>772</v>
      </c>
      <c r="K91" s="266"/>
      <c r="L91" s="266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</row>
    <row r="92" spans="1:81" ht="19.5" customHeight="1">
      <c r="A92" s="262">
        <v>5214</v>
      </c>
      <c r="B92" s="263">
        <v>4233</v>
      </c>
      <c r="C92" s="264" t="s">
        <v>97</v>
      </c>
      <c r="D92" s="265">
        <v>4653738.91</v>
      </c>
      <c r="E92" s="265"/>
      <c r="F92" s="266">
        <f t="shared" si="7"/>
        <v>693</v>
      </c>
      <c r="G92" s="266"/>
      <c r="H92" s="266"/>
      <c r="I92" s="266"/>
      <c r="J92" s="266">
        <v>676</v>
      </c>
      <c r="K92" s="266"/>
      <c r="L92" s="266">
        <v>17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</row>
    <row r="93" spans="1:81" ht="19.5" customHeight="1">
      <c r="A93" s="262">
        <v>5215</v>
      </c>
      <c r="B93" s="263">
        <v>4234</v>
      </c>
      <c r="C93" s="264" t="s">
        <v>98</v>
      </c>
      <c r="D93" s="265">
        <v>908608.4099999999</v>
      </c>
      <c r="E93" s="265"/>
      <c r="F93" s="266">
        <f t="shared" si="7"/>
        <v>255</v>
      </c>
      <c r="G93" s="266"/>
      <c r="H93" s="266"/>
      <c r="I93" s="266"/>
      <c r="J93" s="266">
        <v>255</v>
      </c>
      <c r="K93" s="266"/>
      <c r="L93" s="266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</row>
    <row r="94" spans="1:81" ht="19.5" customHeight="1">
      <c r="A94" s="262">
        <v>5216</v>
      </c>
      <c r="B94" s="263">
        <v>4235</v>
      </c>
      <c r="C94" s="264" t="s">
        <v>99</v>
      </c>
      <c r="D94" s="265">
        <v>772680</v>
      </c>
      <c r="E94" s="265"/>
      <c r="F94" s="266">
        <f t="shared" si="7"/>
        <v>830</v>
      </c>
      <c r="G94" s="266"/>
      <c r="H94" s="266"/>
      <c r="I94" s="266"/>
      <c r="J94" s="268"/>
      <c r="K94" s="266"/>
      <c r="L94" s="266">
        <v>830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</row>
    <row r="95" spans="1:81" ht="19.5" customHeight="1">
      <c r="A95" s="262">
        <v>5216</v>
      </c>
      <c r="B95" s="263" t="s">
        <v>100</v>
      </c>
      <c r="C95" s="264" t="s">
        <v>101</v>
      </c>
      <c r="D95" s="265">
        <v>468203.35</v>
      </c>
      <c r="E95" s="265"/>
      <c r="F95" s="266">
        <f t="shared" si="7"/>
        <v>350</v>
      </c>
      <c r="G95" s="266"/>
      <c r="H95" s="266"/>
      <c r="I95" s="266"/>
      <c r="J95" s="266">
        <v>350</v>
      </c>
      <c r="K95" s="266"/>
      <c r="L95" s="266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</row>
    <row r="96" spans="1:81" ht="36.75" customHeight="1">
      <c r="A96" s="262">
        <v>5216</v>
      </c>
      <c r="B96" s="263">
        <v>4235</v>
      </c>
      <c r="C96" s="272" t="s">
        <v>102</v>
      </c>
      <c r="D96" s="265">
        <v>222611.18</v>
      </c>
      <c r="E96" s="265"/>
      <c r="F96" s="266">
        <f t="shared" si="7"/>
        <v>1089</v>
      </c>
      <c r="G96" s="266"/>
      <c r="H96" s="266">
        <v>1089</v>
      </c>
      <c r="I96" s="266"/>
      <c r="J96" s="268"/>
      <c r="K96" s="266"/>
      <c r="L96" s="266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</row>
    <row r="97" spans="1:81" ht="25.5" customHeight="1">
      <c r="A97" s="273">
        <v>5217</v>
      </c>
      <c r="B97" s="274">
        <v>423611</v>
      </c>
      <c r="C97" s="275" t="s">
        <v>103</v>
      </c>
      <c r="D97" s="276">
        <v>4355345.66</v>
      </c>
      <c r="E97" s="265"/>
      <c r="F97" s="266">
        <f t="shared" si="7"/>
        <v>2626</v>
      </c>
      <c r="G97" s="266"/>
      <c r="H97" s="266"/>
      <c r="I97" s="266"/>
      <c r="J97" s="266">
        <v>2536</v>
      </c>
      <c r="K97" s="266"/>
      <c r="L97" s="266">
        <v>90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</row>
    <row r="98" spans="1:81" ht="25.5" customHeight="1" hidden="1">
      <c r="A98" s="273">
        <v>5217</v>
      </c>
      <c r="B98" s="274">
        <v>423611</v>
      </c>
      <c r="C98" s="275" t="s">
        <v>103</v>
      </c>
      <c r="D98" s="276">
        <v>4355345.66</v>
      </c>
      <c r="E98" s="265"/>
      <c r="F98" s="266">
        <f t="shared" si="7"/>
        <v>0</v>
      </c>
      <c r="G98" s="266"/>
      <c r="H98" s="266"/>
      <c r="I98" s="266"/>
      <c r="J98" s="266"/>
      <c r="K98" s="266"/>
      <c r="L98" s="266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</row>
    <row r="99" spans="1:81" ht="25.5" customHeight="1">
      <c r="A99" s="262">
        <v>5218</v>
      </c>
      <c r="B99" s="263">
        <v>4237</v>
      </c>
      <c r="C99" s="264" t="s">
        <v>104</v>
      </c>
      <c r="D99" s="265">
        <v>1290851.79</v>
      </c>
      <c r="E99" s="265"/>
      <c r="F99" s="266">
        <f t="shared" si="7"/>
        <v>164</v>
      </c>
      <c r="G99" s="266"/>
      <c r="H99" s="266"/>
      <c r="I99" s="266"/>
      <c r="J99" s="266"/>
      <c r="K99" s="266"/>
      <c r="L99" s="266">
        <v>164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</row>
    <row r="100" spans="1:81" ht="25.5" customHeight="1">
      <c r="A100" s="262">
        <v>5219</v>
      </c>
      <c r="B100" s="263">
        <v>4239</v>
      </c>
      <c r="C100" s="272" t="s">
        <v>105</v>
      </c>
      <c r="D100" s="265">
        <v>2648880.58</v>
      </c>
      <c r="E100" s="265"/>
      <c r="F100" s="266">
        <f t="shared" si="7"/>
        <v>0</v>
      </c>
      <c r="G100" s="266"/>
      <c r="H100" s="266"/>
      <c r="I100" s="266"/>
      <c r="J100" s="266">
        <v>0</v>
      </c>
      <c r="K100" s="266"/>
      <c r="L100" s="266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</row>
    <row r="101" spans="1:81" ht="25.5" customHeight="1">
      <c r="A101" s="262">
        <v>5223</v>
      </c>
      <c r="B101" s="263">
        <v>4243</v>
      </c>
      <c r="C101" s="277" t="s">
        <v>106</v>
      </c>
      <c r="D101" s="265">
        <v>3700983.76</v>
      </c>
      <c r="E101" s="265"/>
      <c r="F101" s="266">
        <f t="shared" si="7"/>
        <v>805</v>
      </c>
      <c r="G101" s="266"/>
      <c r="H101" s="266"/>
      <c r="I101" s="266"/>
      <c r="J101" s="266">
        <v>643</v>
      </c>
      <c r="K101" s="266"/>
      <c r="L101" s="266">
        <v>162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</row>
    <row r="102" spans="1:81" ht="25.5" customHeight="1">
      <c r="A102" s="262">
        <v>5227</v>
      </c>
      <c r="B102" s="263">
        <v>4249</v>
      </c>
      <c r="C102" s="264" t="s">
        <v>107</v>
      </c>
      <c r="D102" s="265">
        <v>265970.83</v>
      </c>
      <c r="E102" s="265"/>
      <c r="F102" s="266">
        <f t="shared" si="7"/>
        <v>193</v>
      </c>
      <c r="G102" s="266"/>
      <c r="H102" s="266"/>
      <c r="I102" s="266"/>
      <c r="J102" s="266">
        <v>100</v>
      </c>
      <c r="K102" s="266"/>
      <c r="L102" s="266">
        <v>93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</row>
    <row r="103" spans="1:81" ht="25.5" customHeight="1">
      <c r="A103" s="262">
        <v>5229</v>
      </c>
      <c r="B103" s="263">
        <v>4251</v>
      </c>
      <c r="C103" s="275" t="s">
        <v>108</v>
      </c>
      <c r="D103" s="276">
        <v>33661149.8</v>
      </c>
      <c r="E103" s="265"/>
      <c r="F103" s="266">
        <f t="shared" si="7"/>
        <v>6320</v>
      </c>
      <c r="G103" s="266"/>
      <c r="H103" s="266"/>
      <c r="I103" s="266"/>
      <c r="J103" s="266">
        <v>6192</v>
      </c>
      <c r="K103" s="266"/>
      <c r="L103" s="266">
        <v>128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</row>
    <row r="104" spans="1:81" ht="25.5" customHeight="1" hidden="1">
      <c r="A104" s="262">
        <v>5229</v>
      </c>
      <c r="B104" s="263">
        <v>4251</v>
      </c>
      <c r="C104" s="275" t="s">
        <v>108</v>
      </c>
      <c r="D104" s="276">
        <v>33661149.8</v>
      </c>
      <c r="E104" s="265"/>
      <c r="F104" s="266">
        <f t="shared" si="7"/>
        <v>0</v>
      </c>
      <c r="G104" s="266"/>
      <c r="H104" s="266"/>
      <c r="I104" s="266"/>
      <c r="J104" s="266"/>
      <c r="K104" s="266"/>
      <c r="L104" s="266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</row>
    <row r="105" spans="1:81" ht="24.75" customHeight="1">
      <c r="A105" s="262">
        <v>5230</v>
      </c>
      <c r="B105" s="263">
        <v>4252</v>
      </c>
      <c r="C105" s="275" t="s">
        <v>109</v>
      </c>
      <c r="D105" s="276">
        <v>12941190.030000001</v>
      </c>
      <c r="E105" s="265"/>
      <c r="F105" s="266">
        <f t="shared" si="7"/>
        <v>5105</v>
      </c>
      <c r="G105" s="266"/>
      <c r="H105" s="266"/>
      <c r="I105" s="266"/>
      <c r="J105" s="266">
        <v>5050</v>
      </c>
      <c r="K105" s="266"/>
      <c r="L105" s="266">
        <v>55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</row>
    <row r="106" spans="1:81" ht="25.5" customHeight="1" hidden="1">
      <c r="A106" s="262"/>
      <c r="B106" s="263"/>
      <c r="C106" s="275" t="s">
        <v>109</v>
      </c>
      <c r="D106" s="276"/>
      <c r="E106" s="265"/>
      <c r="F106" s="266">
        <f t="shared" si="7"/>
        <v>0</v>
      </c>
      <c r="G106" s="266"/>
      <c r="H106" s="266"/>
      <c r="I106" s="266"/>
      <c r="J106" s="266"/>
      <c r="K106" s="266"/>
      <c r="L106" s="266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</row>
    <row r="107" spans="1:81" ht="25.5" customHeight="1">
      <c r="A107" s="262">
        <v>5232</v>
      </c>
      <c r="B107" s="263">
        <v>4261</v>
      </c>
      <c r="C107" s="264" t="s">
        <v>110</v>
      </c>
      <c r="D107" s="265">
        <v>4850037.46</v>
      </c>
      <c r="E107" s="265"/>
      <c r="F107" s="266">
        <f t="shared" si="7"/>
        <v>3954</v>
      </c>
      <c r="G107" s="266"/>
      <c r="H107" s="266"/>
      <c r="I107" s="266"/>
      <c r="J107" s="266">
        <v>3954</v>
      </c>
      <c r="K107" s="266"/>
      <c r="L107" s="266">
        <v>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</row>
    <row r="108" spans="1:81" ht="25.5" customHeight="1">
      <c r="A108" s="262">
        <v>5234</v>
      </c>
      <c r="B108" s="263" t="s">
        <v>111</v>
      </c>
      <c r="C108" s="264" t="s">
        <v>112</v>
      </c>
      <c r="D108" s="265">
        <v>445517.5</v>
      </c>
      <c r="E108" s="265"/>
      <c r="F108" s="266">
        <f t="shared" si="7"/>
        <v>3</v>
      </c>
      <c r="G108" s="266"/>
      <c r="H108" s="266"/>
      <c r="I108" s="266"/>
      <c r="J108" s="266">
        <v>3</v>
      </c>
      <c r="K108" s="266"/>
      <c r="L108" s="266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</row>
    <row r="109" spans="1:81" ht="25.5" customHeight="1">
      <c r="A109" s="262">
        <v>5235</v>
      </c>
      <c r="B109" s="263">
        <v>4264</v>
      </c>
      <c r="C109" s="264" t="s">
        <v>113</v>
      </c>
      <c r="D109" s="265">
        <v>59200</v>
      </c>
      <c r="E109" s="265"/>
      <c r="F109" s="266">
        <f t="shared" si="7"/>
        <v>0</v>
      </c>
      <c r="G109" s="266"/>
      <c r="H109" s="266"/>
      <c r="I109" s="266"/>
      <c r="J109" s="231"/>
      <c r="K109" s="231"/>
      <c r="L109" s="231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</row>
    <row r="110" spans="1:81" ht="25.5" customHeight="1">
      <c r="A110" s="262">
        <v>5239</v>
      </c>
      <c r="B110" s="263" t="s">
        <v>114</v>
      </c>
      <c r="C110" s="264" t="s">
        <v>115</v>
      </c>
      <c r="D110" s="265">
        <v>4402057.09</v>
      </c>
      <c r="E110" s="265"/>
      <c r="F110" s="266">
        <f t="shared" si="7"/>
        <v>0</v>
      </c>
      <c r="G110" s="266"/>
      <c r="H110" s="266"/>
      <c r="I110" s="266"/>
      <c r="J110" s="266">
        <v>0</v>
      </c>
      <c r="K110" s="266"/>
      <c r="L110" s="266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</row>
    <row r="111" spans="1:81" ht="25.5" customHeight="1">
      <c r="A111" s="262">
        <v>5239</v>
      </c>
      <c r="B111" s="263">
        <v>4268</v>
      </c>
      <c r="C111" s="264" t="s">
        <v>116</v>
      </c>
      <c r="D111" s="265">
        <v>4402057.09</v>
      </c>
      <c r="E111" s="265"/>
      <c r="F111" s="266">
        <f t="shared" si="7"/>
        <v>1919</v>
      </c>
      <c r="G111" s="266"/>
      <c r="H111" s="266"/>
      <c r="I111" s="266"/>
      <c r="J111" s="266">
        <v>1919</v>
      </c>
      <c r="K111" s="266"/>
      <c r="L111" s="27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</row>
    <row r="112" spans="1:81" ht="25.5" customHeight="1">
      <c r="A112" s="262">
        <v>5240</v>
      </c>
      <c r="B112" s="263">
        <v>4269</v>
      </c>
      <c r="C112" s="264" t="s">
        <v>117</v>
      </c>
      <c r="D112" s="265">
        <v>4443851.88</v>
      </c>
      <c r="E112" s="265"/>
      <c r="F112" s="266">
        <f t="shared" si="7"/>
        <v>337</v>
      </c>
      <c r="G112" s="266"/>
      <c r="H112" s="266"/>
      <c r="I112" s="266"/>
      <c r="J112" s="266">
        <v>337</v>
      </c>
      <c r="K112" s="266"/>
      <c r="L112" s="26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</row>
    <row r="113" spans="1:81" ht="24.75" customHeight="1">
      <c r="A113" s="262">
        <v>5277</v>
      </c>
      <c r="B113" s="263">
        <v>4441</v>
      </c>
      <c r="C113" s="264" t="s">
        <v>118</v>
      </c>
      <c r="D113" s="265">
        <v>52794.84</v>
      </c>
      <c r="E113" s="265"/>
      <c r="F113" s="266">
        <f t="shared" si="7"/>
        <v>23</v>
      </c>
      <c r="G113" s="266"/>
      <c r="H113" s="266"/>
      <c r="I113" s="266"/>
      <c r="J113" s="266"/>
      <c r="K113" s="266"/>
      <c r="L113" s="266">
        <v>23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</row>
    <row r="114" spans="1:81" ht="24.75" customHeight="1">
      <c r="A114" s="262">
        <v>5278</v>
      </c>
      <c r="B114" s="263">
        <v>4442</v>
      </c>
      <c r="C114" s="264" t="s">
        <v>119</v>
      </c>
      <c r="D114" s="265">
        <v>89598.02</v>
      </c>
      <c r="E114" s="265"/>
      <c r="F114" s="266">
        <f t="shared" si="7"/>
        <v>18</v>
      </c>
      <c r="G114" s="266"/>
      <c r="H114" s="266"/>
      <c r="I114" s="266"/>
      <c r="J114" s="266"/>
      <c r="K114" s="266"/>
      <c r="L114" s="266">
        <v>18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</row>
    <row r="115" spans="1:81" ht="19.5" customHeight="1">
      <c r="A115" s="262">
        <v>5307</v>
      </c>
      <c r="B115" s="263">
        <v>4651</v>
      </c>
      <c r="C115" s="264" t="s">
        <v>120</v>
      </c>
      <c r="D115" s="265">
        <v>1829537.5</v>
      </c>
      <c r="E115" s="265"/>
      <c r="F115" s="266">
        <f t="shared" si="7"/>
        <v>1123</v>
      </c>
      <c r="G115" s="266"/>
      <c r="H115" s="266"/>
      <c r="I115" s="266"/>
      <c r="J115" s="266">
        <v>1123</v>
      </c>
      <c r="K115" s="266"/>
      <c r="L115" s="266">
        <v>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</row>
    <row r="116" spans="1:81" ht="19.5" customHeight="1">
      <c r="A116" s="262">
        <v>5329</v>
      </c>
      <c r="B116" s="263">
        <v>4821</v>
      </c>
      <c r="C116" s="264" t="s">
        <v>121</v>
      </c>
      <c r="D116" s="265">
        <v>205791.81</v>
      </c>
      <c r="E116" s="265"/>
      <c r="F116" s="266">
        <f t="shared" si="7"/>
        <v>16</v>
      </c>
      <c r="G116" s="266"/>
      <c r="H116" s="266"/>
      <c r="I116" s="266"/>
      <c r="J116" s="266"/>
      <c r="K116" s="266"/>
      <c r="L116" s="266">
        <v>16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</row>
    <row r="117" spans="1:81" ht="24.75" customHeight="1">
      <c r="A117" s="262">
        <v>5330</v>
      </c>
      <c r="B117" s="263">
        <v>4822</v>
      </c>
      <c r="C117" s="264" t="s">
        <v>122</v>
      </c>
      <c r="D117" s="265">
        <v>85190.33</v>
      </c>
      <c r="E117" s="265"/>
      <c r="F117" s="266">
        <f t="shared" si="7"/>
        <v>166</v>
      </c>
      <c r="G117" s="266"/>
      <c r="H117" s="266"/>
      <c r="I117" s="266"/>
      <c r="J117" s="266"/>
      <c r="K117" s="266"/>
      <c r="L117" s="266">
        <v>166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</row>
    <row r="118" spans="1:81" ht="21.75" customHeight="1">
      <c r="A118" s="262">
        <v>5330</v>
      </c>
      <c r="B118" s="263">
        <v>4831</v>
      </c>
      <c r="C118" s="279" t="s">
        <v>123</v>
      </c>
      <c r="D118" s="265">
        <v>3045539.6</v>
      </c>
      <c r="E118" s="265"/>
      <c r="F118" s="266">
        <f t="shared" si="7"/>
        <v>0</v>
      </c>
      <c r="G118" s="266"/>
      <c r="H118" s="266"/>
      <c r="I118" s="266"/>
      <c r="J118" s="266"/>
      <c r="K118" s="266"/>
      <c r="L118" s="266"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</row>
    <row r="119" spans="1:81" ht="22.5" customHeight="1" hidden="1">
      <c r="A119" s="262">
        <v>5333</v>
      </c>
      <c r="B119" s="263">
        <v>4831</v>
      </c>
      <c r="C119" s="272" t="s">
        <v>124</v>
      </c>
      <c r="D119" s="265">
        <v>410508.55</v>
      </c>
      <c r="E119" s="265"/>
      <c r="F119" s="266">
        <f t="shared" si="7"/>
        <v>0</v>
      </c>
      <c r="G119" s="266"/>
      <c r="H119" s="266"/>
      <c r="I119" s="266"/>
      <c r="J119" s="159"/>
      <c r="K119" s="159"/>
      <c r="L119" s="159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</row>
    <row r="120" spans="1:81" ht="24.75" customHeight="1" hidden="1">
      <c r="A120" s="262">
        <v>5333</v>
      </c>
      <c r="B120" s="263">
        <v>4831</v>
      </c>
      <c r="C120" s="272" t="s">
        <v>125</v>
      </c>
      <c r="D120" s="265">
        <v>410508.55</v>
      </c>
      <c r="E120" s="265"/>
      <c r="F120" s="266">
        <f t="shared" si="7"/>
        <v>0</v>
      </c>
      <c r="G120" s="266"/>
      <c r="H120" s="266"/>
      <c r="I120" s="266"/>
      <c r="J120" s="159"/>
      <c r="K120" s="159"/>
      <c r="L120" s="159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</row>
    <row r="121" spans="1:81" ht="21.75" customHeight="1">
      <c r="A121" s="280">
        <v>5241</v>
      </c>
      <c r="B121" s="281">
        <v>4300</v>
      </c>
      <c r="C121" s="282" t="s">
        <v>126</v>
      </c>
      <c r="D121" s="283">
        <v>3010589.7</v>
      </c>
      <c r="E121" s="284">
        <v>0</v>
      </c>
      <c r="F121" s="285">
        <f t="shared" si="7"/>
        <v>0</v>
      </c>
      <c r="G121" s="286"/>
      <c r="H121" s="286"/>
      <c r="I121" s="286"/>
      <c r="J121" s="287"/>
      <c r="K121" s="287"/>
      <c r="L121" s="287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</row>
    <row r="122" spans="1:81" ht="30" customHeight="1">
      <c r="A122" s="288"/>
      <c r="B122" s="174"/>
      <c r="C122" s="289" t="s">
        <v>127</v>
      </c>
      <c r="D122" s="290">
        <v>186012867.25999996</v>
      </c>
      <c r="E122" s="175">
        <f>SUM(E74:E121)</f>
        <v>0</v>
      </c>
      <c r="F122" s="176">
        <f>SUM(F73:F121)</f>
        <v>46214</v>
      </c>
      <c r="G122" s="176">
        <f>SUM(G73:G121)</f>
        <v>0</v>
      </c>
      <c r="H122" s="176">
        <f>SUM(H73:H121)</f>
        <v>1089</v>
      </c>
      <c r="I122" s="176">
        <f>SUM(I73:I121)</f>
        <v>0</v>
      </c>
      <c r="J122" s="176">
        <f>SUM(J73:J121)</f>
        <v>42884</v>
      </c>
      <c r="K122" s="176">
        <f>SUM(K73:K121)</f>
        <v>0</v>
      </c>
      <c r="L122" s="176">
        <f>SUM(L73:L121)</f>
        <v>2241</v>
      </c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</row>
    <row r="123" spans="1:81" ht="40.5" customHeight="1">
      <c r="A123" s="291">
        <v>5173</v>
      </c>
      <c r="B123" s="292">
        <v>4000</v>
      </c>
      <c r="C123" s="293" t="s">
        <v>128</v>
      </c>
      <c r="D123" s="294">
        <v>1210171936.033268</v>
      </c>
      <c r="E123" s="294">
        <f>E39+E42+E44+E50+E54+E72+E122</f>
        <v>0</v>
      </c>
      <c r="F123" s="295">
        <f aca="true" t="shared" si="8" ref="F123:F133">G123+H123+I123+J123+K123+L123</f>
        <v>835758</v>
      </c>
      <c r="G123" s="295">
        <f>G39+G42+G44+G50+G54+G72+G122</f>
        <v>0</v>
      </c>
      <c r="H123" s="295">
        <f>H39+H42+H44+H50+H54+H72+H122</f>
        <v>1089</v>
      </c>
      <c r="I123" s="295">
        <f>I39+I42+I44+I50+I54+I72+I122</f>
        <v>0</v>
      </c>
      <c r="J123" s="295">
        <f>J39+J42+J44+J50+J54+J72+J122</f>
        <v>816958</v>
      </c>
      <c r="K123" s="295">
        <f>K39+K42+K44+K50+K54+K72+K122</f>
        <v>0</v>
      </c>
      <c r="L123" s="295">
        <f>L39+L42+L44+L50+L54+L72+L122</f>
        <v>17711</v>
      </c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</row>
    <row r="124" spans="1:81" ht="24.75" customHeight="1" hidden="1">
      <c r="A124" s="156">
        <v>5344</v>
      </c>
      <c r="B124" s="296">
        <v>5113</v>
      </c>
      <c r="C124" s="297" t="s">
        <v>129</v>
      </c>
      <c r="D124" s="158">
        <v>460850</v>
      </c>
      <c r="E124" s="158"/>
      <c r="F124" s="159">
        <f t="shared" si="8"/>
        <v>0</v>
      </c>
      <c r="G124" s="159"/>
      <c r="H124" s="159"/>
      <c r="I124" s="159"/>
      <c r="J124" s="159"/>
      <c r="K124" s="159"/>
      <c r="L124" s="159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</row>
    <row r="125" spans="1:81" ht="24.75" customHeight="1" hidden="1">
      <c r="A125" s="156">
        <v>5344</v>
      </c>
      <c r="B125" s="300">
        <v>511322</v>
      </c>
      <c r="C125" s="297" t="s">
        <v>130</v>
      </c>
      <c r="D125" s="158">
        <v>460850</v>
      </c>
      <c r="E125" s="158"/>
      <c r="F125" s="159">
        <f t="shared" si="8"/>
        <v>0</v>
      </c>
      <c r="G125" s="159"/>
      <c r="H125" s="159"/>
      <c r="I125" s="159"/>
      <c r="J125" s="159"/>
      <c r="K125" s="159"/>
      <c r="L125" s="159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</row>
    <row r="126" spans="1:81" ht="24" customHeight="1">
      <c r="A126" s="156">
        <v>5344</v>
      </c>
      <c r="B126" s="300">
        <v>5113</v>
      </c>
      <c r="C126" s="301" t="s">
        <v>131</v>
      </c>
      <c r="D126" s="158">
        <v>460850</v>
      </c>
      <c r="E126" s="158"/>
      <c r="F126" s="159">
        <f t="shared" si="8"/>
        <v>50362</v>
      </c>
      <c r="G126" s="159"/>
      <c r="H126" s="159">
        <v>50360</v>
      </c>
      <c r="I126" s="159"/>
      <c r="J126" s="159"/>
      <c r="K126" s="159"/>
      <c r="L126" s="159">
        <v>2</v>
      </c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</row>
    <row r="127" spans="1:81" ht="24.75" customHeight="1" hidden="1">
      <c r="A127" s="156">
        <v>5350</v>
      </c>
      <c r="B127" s="300">
        <v>511451</v>
      </c>
      <c r="C127" s="302" t="s">
        <v>132</v>
      </c>
      <c r="D127" s="158">
        <v>19579158.91</v>
      </c>
      <c r="E127" s="158"/>
      <c r="F127" s="159">
        <f t="shared" si="8"/>
        <v>0</v>
      </c>
      <c r="G127" s="159"/>
      <c r="H127" s="159"/>
      <c r="I127" s="159"/>
      <c r="J127" s="159"/>
      <c r="K127" s="159"/>
      <c r="L127" s="159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</row>
    <row r="128" spans="1:81" ht="24.75" customHeight="1">
      <c r="A128" s="156">
        <v>5350</v>
      </c>
      <c r="B128" s="303">
        <v>5122</v>
      </c>
      <c r="C128" s="301" t="s">
        <v>133</v>
      </c>
      <c r="D128" s="158">
        <v>19579158.91</v>
      </c>
      <c r="E128" s="158"/>
      <c r="F128" s="159">
        <f t="shared" si="8"/>
        <v>1432</v>
      </c>
      <c r="G128" s="159"/>
      <c r="H128" s="159"/>
      <c r="I128" s="159"/>
      <c r="J128" s="159"/>
      <c r="K128" s="159"/>
      <c r="L128" s="159">
        <v>1432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</row>
    <row r="129" spans="1:81" ht="24.75" customHeight="1">
      <c r="A129" s="156">
        <v>5353</v>
      </c>
      <c r="B129" s="300">
        <v>5125</v>
      </c>
      <c r="C129" s="304" t="s">
        <v>134</v>
      </c>
      <c r="D129" s="158">
        <v>19579158.91</v>
      </c>
      <c r="E129" s="158"/>
      <c r="F129" s="159">
        <f t="shared" si="8"/>
        <v>307</v>
      </c>
      <c r="G129" s="159"/>
      <c r="H129" s="159"/>
      <c r="I129" s="159"/>
      <c r="J129" s="159"/>
      <c r="K129" s="159"/>
      <c r="L129" s="159">
        <v>307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</row>
    <row r="130" spans="1:81" ht="33" customHeight="1">
      <c r="A130" s="291">
        <v>5341</v>
      </c>
      <c r="B130" s="305">
        <v>5000</v>
      </c>
      <c r="C130" s="293" t="s">
        <v>135</v>
      </c>
      <c r="D130" s="294">
        <v>44883305.66</v>
      </c>
      <c r="E130" s="294">
        <f>SUM(E126:E129)</f>
        <v>0</v>
      </c>
      <c r="F130" s="295">
        <f t="shared" si="8"/>
        <v>52101</v>
      </c>
      <c r="G130" s="295">
        <f>SUM(G124:G129)</f>
        <v>0</v>
      </c>
      <c r="H130" s="295">
        <f>SUM(H124:H129)</f>
        <v>50360</v>
      </c>
      <c r="I130" s="295">
        <f>SUM(I124:I129)</f>
        <v>0</v>
      </c>
      <c r="J130" s="295">
        <f>SUM(J124:J129)</f>
        <v>0</v>
      </c>
      <c r="K130" s="295">
        <f>SUM(K124:K129)</f>
        <v>0</v>
      </c>
      <c r="L130" s="295">
        <f>SUM(L124:L129)</f>
        <v>1741</v>
      </c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</row>
    <row r="131" spans="1:81" ht="33" customHeight="1">
      <c r="A131" s="306">
        <v>5435</v>
      </c>
      <c r="B131" s="307"/>
      <c r="C131" s="308" t="s">
        <v>136</v>
      </c>
      <c r="D131" s="309">
        <v>1255055241.6932678</v>
      </c>
      <c r="E131" s="309">
        <f>E123+E130</f>
        <v>0</v>
      </c>
      <c r="F131" s="310">
        <f t="shared" si="8"/>
        <v>887859</v>
      </c>
      <c r="G131" s="310">
        <f>G123+G130</f>
        <v>0</v>
      </c>
      <c r="H131" s="310">
        <f>H123+H130</f>
        <v>51449</v>
      </c>
      <c r="I131" s="310">
        <f>I123+I130</f>
        <v>0</v>
      </c>
      <c r="J131" s="310">
        <f>J123+J130</f>
        <v>816958</v>
      </c>
      <c r="K131" s="310">
        <f>K123+K130</f>
        <v>0</v>
      </c>
      <c r="L131" s="310">
        <f>L123+L130</f>
        <v>19452</v>
      </c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</row>
    <row r="132" spans="1:81" ht="33" customHeight="1">
      <c r="A132" s="311">
        <v>5001</v>
      </c>
      <c r="B132" s="312"/>
      <c r="C132" s="87" t="s">
        <v>137</v>
      </c>
      <c r="D132" s="178">
        <v>1264008885.4</v>
      </c>
      <c r="E132" s="313" t="e">
        <f>E28</f>
        <v>#VALUE!</v>
      </c>
      <c r="F132" s="314">
        <f t="shared" si="8"/>
        <v>884192</v>
      </c>
      <c r="G132" s="314">
        <f>G28</f>
        <v>0</v>
      </c>
      <c r="H132" s="314">
        <f>H28</f>
        <v>50252</v>
      </c>
      <c r="I132" s="314">
        <f>I28</f>
        <v>0</v>
      </c>
      <c r="J132" s="314">
        <f>J28</f>
        <v>810316</v>
      </c>
      <c r="K132" s="314">
        <f>K28</f>
        <v>330</v>
      </c>
      <c r="L132" s="314">
        <f>L28</f>
        <v>23294</v>
      </c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</row>
    <row r="133" spans="1:81" ht="38.25" customHeight="1">
      <c r="A133" s="315">
        <v>5445</v>
      </c>
      <c r="B133" s="316"/>
      <c r="C133" s="317" t="s">
        <v>138</v>
      </c>
      <c r="D133" s="318">
        <v>8953643.70673218</v>
      </c>
      <c r="E133" s="318" t="e">
        <f>E132-E131</f>
        <v>#VALUE!</v>
      </c>
      <c r="F133" s="319">
        <f t="shared" si="8"/>
        <v>-3667</v>
      </c>
      <c r="G133" s="320">
        <f>G132-G131</f>
        <v>0</v>
      </c>
      <c r="H133" s="320">
        <f>H132-H131</f>
        <v>-1197</v>
      </c>
      <c r="I133" s="320">
        <f>I132-I131</f>
        <v>0</v>
      </c>
      <c r="J133" s="320">
        <f>J132-J131</f>
        <v>-6642</v>
      </c>
      <c r="K133" s="320">
        <f>K132-K131</f>
        <v>330</v>
      </c>
      <c r="L133" s="320">
        <f>L132-L131</f>
        <v>3842</v>
      </c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</row>
    <row r="134" spans="1:81" ht="17.25" customHeight="1" hidden="1">
      <c r="A134" s="321"/>
      <c r="B134" s="322"/>
      <c r="C134" s="323" t="s">
        <v>139</v>
      </c>
      <c r="D134" s="324">
        <v>19757457.89</v>
      </c>
      <c r="E134" s="325"/>
      <c r="F134" s="325"/>
      <c r="G134" s="325"/>
      <c r="H134" s="326"/>
      <c r="I134" s="325"/>
      <c r="J134" s="325"/>
      <c r="K134" s="325"/>
      <c r="L134" s="327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</row>
    <row r="135" spans="1:81" ht="24.75" customHeight="1" hidden="1">
      <c r="A135" s="328"/>
      <c r="B135" s="329"/>
      <c r="C135" s="330" t="s">
        <v>140</v>
      </c>
      <c r="D135" s="331">
        <v>28711101.59673218</v>
      </c>
      <c r="E135" s="332"/>
      <c r="F135" s="332"/>
      <c r="G135" s="332"/>
      <c r="H135" s="332"/>
      <c r="I135" s="332"/>
      <c r="J135" s="332"/>
      <c r="K135" s="332"/>
      <c r="L135" s="332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</row>
    <row r="136" spans="1:12" ht="13.5" customHeight="1">
      <c r="A136" s="333"/>
      <c r="B136" s="333"/>
      <c r="C136" s="333"/>
      <c r="D136" s="333"/>
      <c r="E136" s="333"/>
      <c r="F136" s="334"/>
      <c r="G136" s="334"/>
      <c r="H136" s="334"/>
      <c r="I136" s="334"/>
      <c r="J136" s="334"/>
      <c r="K136" s="334"/>
      <c r="L136" s="334"/>
    </row>
    <row r="137" spans="1:12" ht="53.25" customHeight="1">
      <c r="A137" s="4"/>
      <c r="B137" s="4"/>
      <c r="C137" s="4"/>
      <c r="D137" s="4"/>
      <c r="E137" s="4"/>
      <c r="F137" s="5"/>
      <c r="G137" s="5"/>
      <c r="H137" s="5"/>
      <c r="I137" s="335" t="s">
        <v>141</v>
      </c>
      <c r="J137" s="335"/>
      <c r="K137" s="335"/>
      <c r="L137" s="335"/>
    </row>
    <row r="138" spans="1:12" ht="53.25" customHeight="1">
      <c r="A138" s="4"/>
      <c r="B138" s="4"/>
      <c r="C138" s="4"/>
      <c r="D138" s="4"/>
      <c r="E138" s="4"/>
      <c r="F138" s="5"/>
      <c r="G138" s="5"/>
      <c r="H138" s="5"/>
      <c r="I138" s="334"/>
      <c r="J138" s="336"/>
      <c r="K138" s="336"/>
      <c r="L138" s="337"/>
    </row>
    <row r="139" spans="1:12" ht="53.25" customHeight="1">
      <c r="A139" s="4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</row>
    <row r="140" ht="53.25" customHeight="1"/>
    <row r="141" ht="53.25" customHeight="1"/>
    <row r="142" ht="53.25" customHeight="1"/>
    <row r="143" ht="53.25" customHeight="1"/>
    <row r="144" ht="53.25" customHeight="1"/>
  </sheetData>
  <sheetProtection selectLockedCells="1" selectUnlockedCells="1"/>
  <mergeCells count="19">
    <mergeCell ref="A2:D2"/>
    <mergeCell ref="K2:L2"/>
    <mergeCell ref="A4:L4"/>
    <mergeCell ref="A5:L5"/>
    <mergeCell ref="C6:J6"/>
    <mergeCell ref="A8:A9"/>
    <mergeCell ref="B8:B9"/>
    <mergeCell ref="C8:C9"/>
    <mergeCell ref="D8:D9"/>
    <mergeCell ref="E8:E9"/>
    <mergeCell ref="F8:L8"/>
    <mergeCell ref="A29:C29"/>
    <mergeCell ref="C31:J31"/>
    <mergeCell ref="A32:A33"/>
    <mergeCell ref="B32:B33"/>
    <mergeCell ref="C32:C33"/>
    <mergeCell ref="F32:L32"/>
    <mergeCell ref="I137:L137"/>
    <mergeCell ref="J138:K13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scale="64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workbookViewId="0" topLeftCell="A1">
      <selection activeCell="A5" sqref="A5"/>
    </sheetView>
  </sheetViews>
  <sheetFormatPr defaultColWidth="9.140625" defaultRowHeight="14.25" customHeight="1"/>
  <cols>
    <col min="1" max="1" width="4.421875" style="338" customWidth="1"/>
    <col min="2" max="2" width="6.7109375" style="339" customWidth="1"/>
    <col min="3" max="3" width="21.00390625" style="340" customWidth="1"/>
    <col min="4" max="4" width="28.00390625" style="341" customWidth="1"/>
    <col min="5" max="5" width="15.28125" style="342" customWidth="1"/>
    <col min="6" max="6" width="6.421875" style="343" customWidth="1"/>
    <col min="7" max="7" width="2.7109375" style="341" customWidth="1"/>
    <col min="8" max="16384" width="9.140625" style="340" customWidth="1"/>
  </cols>
  <sheetData>
    <row r="1" spans="6:7" ht="13.5" customHeight="1">
      <c r="F1" s="344"/>
      <c r="G1" s="345"/>
    </row>
    <row r="2" spans="6:7" ht="13.5" customHeight="1">
      <c r="F2" s="344"/>
      <c r="G2" s="345"/>
    </row>
    <row r="3" spans="1:7" ht="15" customHeight="1">
      <c r="A3" s="346"/>
      <c r="B3" s="346"/>
      <c r="C3" s="346"/>
      <c r="D3" s="346"/>
      <c r="E3" s="346"/>
      <c r="F3" s="344"/>
      <c r="G3" s="345"/>
    </row>
    <row r="4" spans="1:7" ht="30.75" customHeight="1">
      <c r="A4" s="347"/>
      <c r="B4" s="347"/>
      <c r="C4" s="347"/>
      <c r="D4" s="347"/>
      <c r="E4" s="347"/>
      <c r="F4" s="344"/>
      <c r="G4" s="345"/>
    </row>
    <row r="5" spans="1:256" s="351" customFormat="1" ht="24" customHeight="1">
      <c r="A5" s="348" t="s">
        <v>142</v>
      </c>
      <c r="B5" s="348"/>
      <c r="C5" s="348"/>
      <c r="D5" s="349"/>
      <c r="E5" s="350"/>
      <c r="F5" s="344"/>
      <c r="G5" s="349"/>
      <c r="IU5" s="340"/>
      <c r="IV5" s="340"/>
    </row>
    <row r="6" spans="1:256" s="355" customFormat="1" ht="34.5" customHeight="1">
      <c r="A6" s="352" t="s">
        <v>143</v>
      </c>
      <c r="B6" s="352"/>
      <c r="C6" s="352"/>
      <c r="D6" s="352"/>
      <c r="E6" s="352"/>
      <c r="F6" s="353"/>
      <c r="G6" s="354"/>
      <c r="IU6" s="356"/>
      <c r="IV6" s="356"/>
    </row>
    <row r="7" spans="1:256" s="351" customFormat="1" ht="15" customHeight="1">
      <c r="A7" s="357" t="s">
        <v>144</v>
      </c>
      <c r="B7" s="357"/>
      <c r="C7" s="357"/>
      <c r="D7" s="357"/>
      <c r="E7" s="357"/>
      <c r="F7" s="358"/>
      <c r="G7" s="359"/>
      <c r="IU7" s="340"/>
      <c r="IV7" s="340"/>
    </row>
    <row r="8" spans="1:256" s="351" customFormat="1" ht="15" customHeight="1">
      <c r="A8" s="360"/>
      <c r="B8" s="361"/>
      <c r="C8" s="360"/>
      <c r="D8" s="360"/>
      <c r="E8" s="360" t="s">
        <v>145</v>
      </c>
      <c r="F8" s="358"/>
      <c r="G8" s="359"/>
      <c r="IU8" s="340"/>
      <c r="IV8" s="340"/>
    </row>
    <row r="9" spans="1:256" s="351" customFormat="1" ht="15.75" customHeight="1">
      <c r="A9" s="362" t="s">
        <v>146</v>
      </c>
      <c r="B9" s="363" t="s">
        <v>147</v>
      </c>
      <c r="C9" s="363"/>
      <c r="D9" s="363"/>
      <c r="E9" s="364" t="s">
        <v>148</v>
      </c>
      <c r="F9" s="365" t="s">
        <v>149</v>
      </c>
      <c r="G9" s="359"/>
      <c r="IU9" s="340"/>
      <c r="IV9" s="340"/>
    </row>
    <row r="10" spans="1:256" s="351" customFormat="1" ht="15.75" customHeight="1">
      <c r="A10" s="366" t="s">
        <v>150</v>
      </c>
      <c r="B10" s="367" t="s">
        <v>151</v>
      </c>
      <c r="C10" s="368"/>
      <c r="D10" s="369"/>
      <c r="E10" s="370"/>
      <c r="F10" s="371" t="s">
        <v>152</v>
      </c>
      <c r="G10" s="359"/>
      <c r="IU10" s="340"/>
      <c r="IV10" s="340"/>
    </row>
    <row r="11" spans="1:256" s="351" customFormat="1" ht="15" customHeight="1">
      <c r="A11" s="372">
        <v>1</v>
      </c>
      <c r="B11" s="373">
        <v>7414</v>
      </c>
      <c r="C11" s="374" t="s">
        <v>153</v>
      </c>
      <c r="D11" s="375"/>
      <c r="E11" s="376">
        <v>0</v>
      </c>
      <c r="F11" s="377">
        <f>E11/E18%</f>
        <v>0</v>
      </c>
      <c r="G11" s="359"/>
      <c r="IU11" s="340"/>
      <c r="IV11" s="340"/>
    </row>
    <row r="12" spans="1:256" s="351" customFormat="1" ht="15" customHeight="1">
      <c r="A12" s="372">
        <v>2</v>
      </c>
      <c r="B12" s="373">
        <v>7423</v>
      </c>
      <c r="C12" s="374" t="s">
        <v>154</v>
      </c>
      <c r="D12" s="375"/>
      <c r="E12" s="376">
        <v>23294801.95</v>
      </c>
      <c r="F12" s="377">
        <f>E12/E18%</f>
        <v>2.634585271630204</v>
      </c>
      <c r="G12" s="359"/>
      <c r="IU12" s="340"/>
      <c r="IV12" s="340"/>
    </row>
    <row r="13" spans="1:256" s="351" customFormat="1" ht="15" customHeight="1">
      <c r="A13" s="372">
        <v>3</v>
      </c>
      <c r="B13" s="373">
        <v>7441</v>
      </c>
      <c r="C13" s="374" t="s">
        <v>155</v>
      </c>
      <c r="D13" s="375"/>
      <c r="E13" s="376">
        <v>330000</v>
      </c>
      <c r="F13" s="377">
        <f>E13/E18%</f>
        <v>0.0373221949473568</v>
      </c>
      <c r="G13" s="359"/>
      <c r="IU13" s="340"/>
      <c r="IV13" s="340"/>
    </row>
    <row r="14" spans="1:256" s="351" customFormat="1" ht="15" customHeight="1">
      <c r="A14" s="372">
        <v>4</v>
      </c>
      <c r="B14" s="373">
        <v>7744</v>
      </c>
      <c r="C14" s="374" t="s">
        <v>156</v>
      </c>
      <c r="D14" s="375"/>
      <c r="E14" s="376">
        <v>22973.95</v>
      </c>
      <c r="F14" s="377">
        <f>E14/E18*100</f>
        <v>0.0025982976988206904</v>
      </c>
      <c r="G14" s="359"/>
      <c r="IU14" s="340"/>
      <c r="IV14" s="340"/>
    </row>
    <row r="15" spans="1:256" s="351" customFormat="1" ht="15" customHeight="1">
      <c r="A15" s="372">
        <v>4</v>
      </c>
      <c r="B15" s="373">
        <v>7811</v>
      </c>
      <c r="C15" s="374" t="s">
        <v>157</v>
      </c>
      <c r="D15" s="375"/>
      <c r="E15" s="376">
        <v>810292607.02</v>
      </c>
      <c r="F15" s="377">
        <f>E15/E18*100</f>
        <v>91.6421171018255</v>
      </c>
      <c r="G15" s="359"/>
      <c r="IU15" s="340"/>
      <c r="IV15" s="340"/>
    </row>
    <row r="16" spans="1:256" s="351" customFormat="1" ht="15" customHeight="1">
      <c r="A16" s="372">
        <v>5</v>
      </c>
      <c r="B16" s="373">
        <v>7331</v>
      </c>
      <c r="C16" s="374" t="s">
        <v>158</v>
      </c>
      <c r="D16" s="375"/>
      <c r="E16" s="376">
        <v>1200000</v>
      </c>
      <c r="F16" s="377">
        <f>E16/E18*100</f>
        <v>0.13571707253584292</v>
      </c>
      <c r="G16" s="359"/>
      <c r="IU16" s="340"/>
      <c r="IV16" s="340"/>
    </row>
    <row r="17" spans="1:256" s="351" customFormat="1" ht="15" customHeight="1">
      <c r="A17" s="372">
        <v>6</v>
      </c>
      <c r="B17" s="373">
        <v>7332</v>
      </c>
      <c r="C17" s="374" t="s">
        <v>159</v>
      </c>
      <c r="D17" s="375"/>
      <c r="E17" s="376">
        <v>49051986.97</v>
      </c>
      <c r="F17" s="377">
        <f>E17/E18*100</f>
        <v>5.54766006136226</v>
      </c>
      <c r="G17" s="359"/>
      <c r="IU17" s="340"/>
      <c r="IV17" s="340"/>
    </row>
    <row r="18" spans="1:256" s="384" customFormat="1" ht="15.75" customHeight="1">
      <c r="A18" s="378" t="s">
        <v>160</v>
      </c>
      <c r="B18" s="379"/>
      <c r="C18" s="379"/>
      <c r="D18" s="380"/>
      <c r="E18" s="381">
        <f>SUM(E11:E17)</f>
        <v>884192369.8900001</v>
      </c>
      <c r="F18" s="382">
        <f>SUM(F11:F17)</f>
        <v>99.99999999999999</v>
      </c>
      <c r="G18" s="383"/>
      <c r="IU18" s="340"/>
      <c r="IV18" s="340"/>
    </row>
    <row r="19" spans="1:256" s="351" customFormat="1" ht="15.75" customHeight="1">
      <c r="A19" s="366" t="s">
        <v>161</v>
      </c>
      <c r="B19" s="385" t="s">
        <v>162</v>
      </c>
      <c r="C19" s="368"/>
      <c r="D19" s="375"/>
      <c r="E19" s="376"/>
      <c r="F19" s="371"/>
      <c r="G19" s="359"/>
      <c r="IU19" s="340"/>
      <c r="IV19" s="340"/>
    </row>
    <row r="20" spans="1:256" s="351" customFormat="1" ht="15" customHeight="1">
      <c r="A20" s="372">
        <v>1</v>
      </c>
      <c r="B20" s="373" t="s">
        <v>163</v>
      </c>
      <c r="C20" s="386"/>
      <c r="D20" s="375"/>
      <c r="E20" s="376">
        <v>318162155.33</v>
      </c>
      <c r="F20" s="377">
        <f>E20/E26%</f>
        <v>38.06867381636634</v>
      </c>
      <c r="G20" s="359"/>
      <c r="IU20" s="340"/>
      <c r="IV20" s="340"/>
    </row>
    <row r="21" spans="1:256" s="351" customFormat="1" ht="18" customHeight="1">
      <c r="A21" s="372">
        <v>2</v>
      </c>
      <c r="B21" s="373" t="s">
        <v>164</v>
      </c>
      <c r="C21" s="386"/>
      <c r="D21" s="387"/>
      <c r="E21" s="376">
        <v>10785826.81</v>
      </c>
      <c r="F21" s="377">
        <f>E21/E26%</f>
        <v>1.2905435665150993</v>
      </c>
      <c r="G21" s="359"/>
      <c r="IU21" s="340"/>
      <c r="IV21" s="340"/>
    </row>
    <row r="22" spans="1:256" s="351" customFormat="1" ht="15" customHeight="1">
      <c r="A22" s="372">
        <v>3</v>
      </c>
      <c r="B22" s="373" t="s">
        <v>165</v>
      </c>
      <c r="C22" s="386"/>
      <c r="D22" s="387"/>
      <c r="E22" s="376">
        <v>23183190.22</v>
      </c>
      <c r="F22" s="377">
        <f>E22/E26%</f>
        <v>2.7739103841327823</v>
      </c>
      <c r="G22" s="359"/>
      <c r="IU22" s="340"/>
      <c r="IV22" s="340"/>
    </row>
    <row r="23" spans="1:256" s="351" customFormat="1" ht="15" customHeight="1">
      <c r="A23" s="372">
        <v>4</v>
      </c>
      <c r="B23" s="373" t="s">
        <v>166</v>
      </c>
      <c r="C23" s="386"/>
      <c r="D23" s="387"/>
      <c r="E23" s="376">
        <v>17581898.79</v>
      </c>
      <c r="F23" s="377">
        <f>E23/E26%</f>
        <v>2.103705795601784</v>
      </c>
      <c r="G23" s="359"/>
      <c r="IU23" s="340"/>
      <c r="IV23" s="340"/>
    </row>
    <row r="24" spans="1:256" s="351" customFormat="1" ht="15" customHeight="1">
      <c r="A24" s="372">
        <v>5</v>
      </c>
      <c r="B24" s="373" t="s">
        <v>167</v>
      </c>
      <c r="C24" s="386"/>
      <c r="D24" s="387"/>
      <c r="E24" s="376">
        <v>413839251.68</v>
      </c>
      <c r="F24" s="377">
        <f>E24/E26%</f>
        <v>49.51661038464671</v>
      </c>
      <c r="G24" s="359"/>
      <c r="IU24" s="340"/>
      <c r="IV24" s="340"/>
    </row>
    <row r="25" spans="1:256" s="351" customFormat="1" ht="15" customHeight="1">
      <c r="A25" s="372">
        <v>6</v>
      </c>
      <c r="B25" s="373" t="s">
        <v>168</v>
      </c>
      <c r="C25" s="386"/>
      <c r="D25" s="387"/>
      <c r="E25" s="376">
        <v>52206119.57</v>
      </c>
      <c r="F25" s="377">
        <f>E25/E26%</f>
        <v>6.2465560527372785</v>
      </c>
      <c r="G25" s="359"/>
      <c r="IU25" s="340"/>
      <c r="IV25" s="340"/>
    </row>
    <row r="26" spans="1:256" s="384" customFormat="1" ht="15.75" customHeight="1">
      <c r="A26" s="388"/>
      <c r="B26" s="389" t="s">
        <v>169</v>
      </c>
      <c r="C26" s="390"/>
      <c r="D26" s="391"/>
      <c r="E26" s="392">
        <f>SUM(E20:E25)</f>
        <v>835758442.4</v>
      </c>
      <c r="F26" s="382">
        <f>SUM(F20:F25)</f>
        <v>100</v>
      </c>
      <c r="G26" s="383"/>
      <c r="IU26" s="340"/>
      <c r="IV26" s="340"/>
    </row>
    <row r="27" spans="1:256" s="384" customFormat="1" ht="23.25" customHeight="1">
      <c r="A27" s="366" t="s">
        <v>170</v>
      </c>
      <c r="B27" s="385" t="s">
        <v>171</v>
      </c>
      <c r="C27" s="368"/>
      <c r="D27" s="393"/>
      <c r="E27" s="394"/>
      <c r="F27" s="371"/>
      <c r="G27" s="383"/>
      <c r="IU27" s="340"/>
      <c r="IV27" s="340"/>
    </row>
    <row r="28" spans="1:256" s="351" customFormat="1" ht="18" customHeight="1">
      <c r="A28" s="372">
        <v>1</v>
      </c>
      <c r="B28" s="373" t="s">
        <v>172</v>
      </c>
      <c r="C28" s="386"/>
      <c r="D28" s="387"/>
      <c r="E28" s="376">
        <v>50361986.97</v>
      </c>
      <c r="F28" s="377">
        <f>E28/E31*100</f>
        <v>96.66120644333219</v>
      </c>
      <c r="G28" s="359"/>
      <c r="IU28" s="340"/>
      <c r="IV28" s="340"/>
    </row>
    <row r="29" spans="1:256" s="351" customFormat="1" ht="18" customHeight="1">
      <c r="A29" s="372">
        <v>2</v>
      </c>
      <c r="B29" s="373" t="s">
        <v>173</v>
      </c>
      <c r="C29" s="386"/>
      <c r="D29" s="387"/>
      <c r="E29" s="376">
        <v>1432458</v>
      </c>
      <c r="F29" s="377">
        <f>E29/E31*100</f>
        <v>2.74935773566447</v>
      </c>
      <c r="G29" s="359"/>
      <c r="IU29" s="340"/>
      <c r="IV29" s="340"/>
    </row>
    <row r="30" spans="1:256" s="351" customFormat="1" ht="18" customHeight="1">
      <c r="A30" s="372">
        <v>3</v>
      </c>
      <c r="B30" s="373" t="s">
        <v>174</v>
      </c>
      <c r="C30" s="386"/>
      <c r="D30" s="387"/>
      <c r="E30" s="376">
        <v>307105.2</v>
      </c>
      <c r="F30" s="377">
        <f>E30/E31*100</f>
        <v>0.5894358210033274</v>
      </c>
      <c r="G30" s="359"/>
      <c r="IU30" s="340"/>
      <c r="IV30" s="340"/>
    </row>
    <row r="31" spans="1:256" s="384" customFormat="1" ht="15" customHeight="1">
      <c r="A31" s="395"/>
      <c r="B31" s="396" t="s">
        <v>175</v>
      </c>
      <c r="C31" s="397"/>
      <c r="D31" s="398"/>
      <c r="E31" s="399">
        <f>SUM(E28:E30)</f>
        <v>52101550.17</v>
      </c>
      <c r="F31" s="382">
        <f>SUM(F28:F30)</f>
        <v>99.99999999999999</v>
      </c>
      <c r="G31" s="383"/>
      <c r="IU31" s="340"/>
      <c r="IV31" s="340"/>
    </row>
    <row r="32" spans="1:256" s="384" customFormat="1" ht="27" customHeight="1">
      <c r="A32" s="400" t="s">
        <v>176</v>
      </c>
      <c r="B32" s="400"/>
      <c r="C32" s="400"/>
      <c r="D32" s="400"/>
      <c r="E32" s="381">
        <f>E26+E31</f>
        <v>887859992.5699999</v>
      </c>
      <c r="F32" s="401"/>
      <c r="G32" s="402"/>
      <c r="IU32" s="340"/>
      <c r="IV32" s="340"/>
    </row>
    <row r="33" spans="1:256" s="351" customFormat="1" ht="24" customHeight="1">
      <c r="A33" s="403">
        <v>3</v>
      </c>
      <c r="B33" s="404" t="s">
        <v>177</v>
      </c>
      <c r="C33" s="404"/>
      <c r="D33" s="404"/>
      <c r="E33" s="405">
        <f>E18-E32</f>
        <v>-3667622.6799998283</v>
      </c>
      <c r="F33" s="377"/>
      <c r="G33" s="406"/>
      <c r="IU33" s="340"/>
      <c r="IV33" s="340"/>
    </row>
    <row r="34" spans="1:256" s="351" customFormat="1" ht="15" customHeight="1">
      <c r="A34" s="407"/>
      <c r="B34" s="408"/>
      <c r="C34" s="408"/>
      <c r="D34" s="408"/>
      <c r="E34" s="409"/>
      <c r="F34" s="410"/>
      <c r="G34" s="359"/>
      <c r="IU34" s="340"/>
      <c r="IV34" s="340"/>
    </row>
    <row r="35" spans="1:256" s="351" customFormat="1" ht="22.5" customHeight="1">
      <c r="A35" s="411"/>
      <c r="B35" s="412"/>
      <c r="C35" s="412"/>
      <c r="D35" s="412"/>
      <c r="E35" s="413"/>
      <c r="F35" s="410"/>
      <c r="G35" s="359"/>
      <c r="IU35" s="340"/>
      <c r="IV35" s="340"/>
    </row>
    <row r="36" spans="1:256" s="351" customFormat="1" ht="21.75" customHeight="1">
      <c r="A36" s="414"/>
      <c r="B36" s="367"/>
      <c r="C36" s="367"/>
      <c r="D36" s="367"/>
      <c r="E36" s="415"/>
      <c r="F36" s="410"/>
      <c r="G36" s="359"/>
      <c r="IU36" s="340"/>
      <c r="IV36" s="340"/>
    </row>
    <row r="37" spans="1:256" s="351" customFormat="1" ht="15" customHeight="1">
      <c r="A37" s="416"/>
      <c r="B37" s="417"/>
      <c r="C37" s="418"/>
      <c r="D37" s="359"/>
      <c r="E37" s="419"/>
      <c r="F37" s="358"/>
      <c r="G37" s="359"/>
      <c r="IU37" s="340"/>
      <c r="IV37" s="340"/>
    </row>
    <row r="38" spans="1:256" s="351" customFormat="1" ht="21" customHeight="1">
      <c r="A38" s="416"/>
      <c r="B38" s="417"/>
      <c r="C38" s="418"/>
      <c r="D38" s="420" t="s">
        <v>141</v>
      </c>
      <c r="E38" s="420"/>
      <c r="F38" s="358"/>
      <c r="G38" s="359"/>
      <c r="IU38" s="340"/>
      <c r="IV38" s="340"/>
    </row>
    <row r="39" spans="1:256" s="351" customFormat="1" ht="17.25" customHeight="1">
      <c r="A39" s="416"/>
      <c r="B39" s="417"/>
      <c r="C39" s="418"/>
      <c r="D39" s="421"/>
      <c r="E39" s="421"/>
      <c r="F39" s="358"/>
      <c r="G39" s="359"/>
      <c r="IU39" s="340"/>
      <c r="IV39" s="340"/>
    </row>
    <row r="40" spans="1:256" s="351" customFormat="1" ht="15" customHeight="1">
      <c r="A40" s="416"/>
      <c r="B40" s="417"/>
      <c r="C40" s="418"/>
      <c r="D40" s="420"/>
      <c r="E40" s="420"/>
      <c r="F40" s="358"/>
      <c r="G40" s="359"/>
      <c r="IU40" s="340"/>
      <c r="IV40" s="340"/>
    </row>
  </sheetData>
  <sheetProtection selectLockedCells="1" selectUnlockedCells="1"/>
  <mergeCells count="9">
    <mergeCell ref="A3:E3"/>
    <mergeCell ref="A5:C5"/>
    <mergeCell ref="A6:E6"/>
    <mergeCell ref="A7:E7"/>
    <mergeCell ref="B9:D9"/>
    <mergeCell ref="A32:D32"/>
    <mergeCell ref="B33:D33"/>
    <mergeCell ref="D38:E38"/>
    <mergeCell ref="D39:E39"/>
  </mergeCells>
  <printOptions/>
  <pageMargins left="0.7" right="0.7" top="0.75" bottom="0.75" header="0.5118055555555555" footer="0.5118055555555555"/>
  <pageSetup horizontalDpi="300" verticalDpi="3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2024-05-29T06:45:18Z</cp:lastPrinted>
  <dcterms:created xsi:type="dcterms:W3CDTF">2020-02-18T14:15:05Z</dcterms:created>
  <dcterms:modified xsi:type="dcterms:W3CDTF">2024-05-29T06:45:32Z</dcterms:modified>
  <cp:category/>
  <cp:version/>
  <cp:contentType/>
  <cp:contentStatus/>
  <cp:revision>1</cp:revision>
</cp:coreProperties>
</file>